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04 Práce\_zakázky\_HOTOVO\202011-040 - SOUHRNÝ ROZPOČET Babka\Rozpočet\2021 03 23\"/>
    </mc:Choice>
  </mc:AlternateContent>
  <bookViews>
    <workbookView xWindow="0" yWindow="0" windowWidth="0" windowHeight="0"/>
  </bookViews>
  <sheets>
    <sheet name="Rekapitulace stavby" sheetId="1" r:id="rId1"/>
    <sheet name="SO.101.1 - Protierozní pr..." sheetId="2" r:id="rId2"/>
    <sheet name="SO.101.2 - Odstraňovací p..." sheetId="3" r:id="rId3"/>
    <sheet name="SO.101.3 - Zemní práce" sheetId="4" r:id="rId4"/>
    <sheet name="SO.101.4 - Zpevněné plochy" sheetId="5" r:id="rId5"/>
    <sheet name="SO.101.5 - Odvodnění" sheetId="6" r:id="rId6"/>
    <sheet name="SO.101.6 - Dopravní znače..." sheetId="7" r:id="rId7"/>
    <sheet name="SO.101.7 - Skládkovné" sheetId="8" r:id="rId8"/>
    <sheet name="SO.101.8 - Provizorní kom..." sheetId="9" r:id="rId9"/>
    <sheet name="SO.101.9 - Zkoušení mater..." sheetId="10" r:id="rId10"/>
    <sheet name="SO.301 - Kanalizace splaš..." sheetId="11" r:id="rId11"/>
    <sheet name="SO.302 - Kanalizace dešťová" sheetId="12" r:id="rId12"/>
    <sheet name="SO.303 - Vodovod" sheetId="13" r:id="rId13"/>
    <sheet name="SO.304 - Přeložka výtlačn..." sheetId="14" r:id="rId14"/>
    <sheet name="SO.401 - Veřejné osvětlení" sheetId="15" r:id="rId15"/>
    <sheet name="SO 501 - STL plynovod" sheetId="16" r:id="rId16"/>
    <sheet name="SO.701 - Pilíře měření" sheetId="17" r:id="rId17"/>
    <sheet name="VRN - Ostatní a vedlejší ..." sheetId="18" r:id="rId18"/>
  </sheets>
  <definedNames>
    <definedName name="_xlnm.Print_Area" localSheetId="0">'Rekapitulace stavby'!$D$4:$AO$76,'Rekapitulace stavby'!$C$82:$AQ$113</definedName>
    <definedName name="_xlnm.Print_Titles" localSheetId="0">'Rekapitulace stavby'!$92:$92</definedName>
    <definedName name="_xlnm._FilterDatabase" localSheetId="1" hidden="1">'SO.101.1 - Protierozní pr...'!$C$122:$K$219</definedName>
    <definedName name="_xlnm.Print_Area" localSheetId="1">'SO.101.1 - Protierozní pr...'!$C$4:$J$76,'SO.101.1 - Protierozní pr...'!$C$82:$J$102,'SO.101.1 - Protierozní pr...'!$C$108:$K$219</definedName>
    <definedName name="_xlnm.Print_Titles" localSheetId="1">'SO.101.1 - Protierozní pr...'!$122:$122</definedName>
    <definedName name="_xlnm._FilterDatabase" localSheetId="2" hidden="1">'SO.101.2 - Odstraňovací p...'!$C$121:$K$186</definedName>
    <definedName name="_xlnm.Print_Area" localSheetId="2">'SO.101.2 - Odstraňovací p...'!$C$4:$J$76,'SO.101.2 - Odstraňovací p...'!$C$82:$J$101,'SO.101.2 - Odstraňovací p...'!$C$107:$K$186</definedName>
    <definedName name="_xlnm.Print_Titles" localSheetId="2">'SO.101.2 - Odstraňovací p...'!$121:$121</definedName>
    <definedName name="_xlnm._FilterDatabase" localSheetId="3" hidden="1">'SO.101.3 - Zemní práce'!$C$120:$K$179</definedName>
    <definedName name="_xlnm.Print_Area" localSheetId="3">'SO.101.3 - Zemní práce'!$C$4:$J$76,'SO.101.3 - Zemní práce'!$C$82:$J$100,'SO.101.3 - Zemní práce'!$C$106:$K$179</definedName>
    <definedName name="_xlnm.Print_Titles" localSheetId="3">'SO.101.3 - Zemní práce'!$120:$120</definedName>
    <definedName name="_xlnm._FilterDatabase" localSheetId="4" hidden="1">'SO.101.4 - Zpevněné plochy'!$C$123:$K$409</definedName>
    <definedName name="_xlnm.Print_Area" localSheetId="4">'SO.101.4 - Zpevněné plochy'!$C$4:$J$76,'SO.101.4 - Zpevněné plochy'!$C$82:$J$103,'SO.101.4 - Zpevněné plochy'!$C$109:$K$409</definedName>
    <definedName name="_xlnm.Print_Titles" localSheetId="4">'SO.101.4 - Zpevněné plochy'!$123:$123</definedName>
    <definedName name="_xlnm._FilterDatabase" localSheetId="5" hidden="1">'SO.101.5 - Odvodnění'!$C$125:$K$233</definedName>
    <definedName name="_xlnm.Print_Area" localSheetId="5">'SO.101.5 - Odvodnění'!$C$4:$J$76,'SO.101.5 - Odvodnění'!$C$82:$J$105,'SO.101.5 - Odvodnění'!$C$111:$K$233</definedName>
    <definedName name="_xlnm.Print_Titles" localSheetId="5">'SO.101.5 - Odvodnění'!$125:$125</definedName>
    <definedName name="_xlnm._FilterDatabase" localSheetId="6" hidden="1">'SO.101.6 - Dopravní znače...'!$C$121:$K$158</definedName>
    <definedName name="_xlnm.Print_Area" localSheetId="6">'SO.101.6 - Dopravní znače...'!$C$4:$J$76,'SO.101.6 - Dopravní znače...'!$C$82:$J$101,'SO.101.6 - Dopravní znače...'!$C$107:$K$158</definedName>
    <definedName name="_xlnm.Print_Titles" localSheetId="6">'SO.101.6 - Dopravní znače...'!$121:$121</definedName>
    <definedName name="_xlnm._FilterDatabase" localSheetId="7" hidden="1">'SO.101.7 - Skládkovné'!$C$120:$K$134</definedName>
    <definedName name="_xlnm.Print_Area" localSheetId="7">'SO.101.7 - Skládkovné'!$C$4:$J$76,'SO.101.7 - Skládkovné'!$C$82:$J$100,'SO.101.7 - Skládkovné'!$C$106:$K$134</definedName>
    <definedName name="_xlnm.Print_Titles" localSheetId="7">'SO.101.7 - Skládkovné'!$120:$120</definedName>
    <definedName name="_xlnm._FilterDatabase" localSheetId="8" hidden="1">'SO.101.8 - Provizorní kom...'!$C$120:$K$127</definedName>
    <definedName name="_xlnm.Print_Area" localSheetId="8">'SO.101.8 - Provizorní kom...'!$C$4:$J$76,'SO.101.8 - Provizorní kom...'!$C$82:$J$100,'SO.101.8 - Provizorní kom...'!$C$106:$K$127</definedName>
    <definedName name="_xlnm.Print_Titles" localSheetId="8">'SO.101.8 - Provizorní kom...'!$120:$120</definedName>
    <definedName name="_xlnm._FilterDatabase" localSheetId="9" hidden="1">'SO.101.9 - Zkoušení mater...'!$C$120:$K$128</definedName>
    <definedName name="_xlnm.Print_Area" localSheetId="9">'SO.101.9 - Zkoušení mater...'!$C$4:$J$76,'SO.101.9 - Zkoušení mater...'!$C$82:$J$100,'SO.101.9 - Zkoušení mater...'!$C$106:$K$128</definedName>
    <definedName name="_xlnm.Print_Titles" localSheetId="9">'SO.101.9 - Zkoušení mater...'!$120:$120</definedName>
    <definedName name="_xlnm._FilterDatabase" localSheetId="10" hidden="1">'SO.301 - Kanalizace splaš...'!$C$124:$K$294</definedName>
    <definedName name="_xlnm.Print_Area" localSheetId="10">'SO.301 - Kanalizace splaš...'!$C$4:$J$76,'SO.301 - Kanalizace splaš...'!$C$82:$J$106,'SO.301 - Kanalizace splaš...'!$C$112:$K$294</definedName>
    <definedName name="_xlnm.Print_Titles" localSheetId="10">'SO.301 - Kanalizace splaš...'!$124:$124</definedName>
    <definedName name="_xlnm._FilterDatabase" localSheetId="11" hidden="1">'SO.302 - Kanalizace dešťová'!$C$133:$K$416</definedName>
    <definedName name="_xlnm.Print_Area" localSheetId="11">'SO.302 - Kanalizace dešťová'!$C$4:$J$76,'SO.302 - Kanalizace dešťová'!$C$82:$J$115,'SO.302 - Kanalizace dešťová'!$C$121:$K$416</definedName>
    <definedName name="_xlnm.Print_Titles" localSheetId="11">'SO.302 - Kanalizace dešťová'!$133:$133</definedName>
    <definedName name="_xlnm._FilterDatabase" localSheetId="12" hidden="1">'SO.303 - Vodovod'!$C$125:$K$350</definedName>
    <definedName name="_xlnm.Print_Area" localSheetId="12">'SO.303 - Vodovod'!$C$4:$J$76,'SO.303 - Vodovod'!$C$82:$J$107,'SO.303 - Vodovod'!$C$113:$K$350</definedName>
    <definedName name="_xlnm.Print_Titles" localSheetId="12">'SO.303 - Vodovod'!$125:$125</definedName>
    <definedName name="_xlnm._FilterDatabase" localSheetId="13" hidden="1">'SO.304 - Přeložka výtlačn...'!$C$125:$K$215</definedName>
    <definedName name="_xlnm.Print_Area" localSheetId="13">'SO.304 - Přeložka výtlačn...'!$C$4:$J$76,'SO.304 - Přeložka výtlačn...'!$C$82:$J$107,'SO.304 - Přeložka výtlačn...'!$C$113:$K$215</definedName>
    <definedName name="_xlnm.Print_Titles" localSheetId="13">'SO.304 - Přeložka výtlačn...'!$125:$125</definedName>
    <definedName name="_xlnm._FilterDatabase" localSheetId="14" hidden="1">'SO.401 - Veřejné osvětlení'!$C$127:$K$213</definedName>
    <definedName name="_xlnm.Print_Area" localSheetId="14">'SO.401 - Veřejné osvětlení'!$C$4:$J$76,'SO.401 - Veřejné osvětlení'!$C$82:$J$109,'SO.401 - Veřejné osvětlení'!$C$115:$K$213</definedName>
    <definedName name="_xlnm.Print_Titles" localSheetId="14">'SO.401 - Veřejné osvětlení'!$127:$127</definedName>
    <definedName name="_xlnm._FilterDatabase" localSheetId="15" hidden="1">'SO 501 - STL plynovod'!$C$122:$K$225</definedName>
    <definedName name="_xlnm.Print_Area" localSheetId="15">'SO 501 - STL plynovod'!$C$4:$J$76,'SO 501 - STL plynovod'!$C$82:$J$104,'SO 501 - STL plynovod'!$C$110:$K$225</definedName>
    <definedName name="_xlnm.Print_Titles" localSheetId="15">'SO 501 - STL plynovod'!$122:$122</definedName>
    <definedName name="_xlnm._FilterDatabase" localSheetId="16" hidden="1">'SO.701 - Pilíře měření'!$C$122:$K$195</definedName>
    <definedName name="_xlnm.Print_Area" localSheetId="16">'SO.701 - Pilíře měření'!$C$4:$J$76,'SO.701 - Pilíře měření'!$C$82:$J$104,'SO.701 - Pilíře měření'!$C$110:$K$195</definedName>
    <definedName name="_xlnm.Print_Titles" localSheetId="16">'SO.701 - Pilíře měření'!$122:$122</definedName>
    <definedName name="_xlnm._FilterDatabase" localSheetId="17" hidden="1">'VRN - Ostatní a vedlejší ...'!$C$119:$K$138</definedName>
    <definedName name="_xlnm.Print_Area" localSheetId="17">'VRN - Ostatní a vedlejší ...'!$C$4:$J$76,'VRN - Ostatní a vedlejší ...'!$C$82:$J$101,'VRN - Ostatní a vedlejší ...'!$C$107:$K$138</definedName>
    <definedName name="_xlnm.Print_Titles" localSheetId="17">'VRN - Ostatní a vedlejší ...'!$119:$119</definedName>
  </definedNames>
  <calcPr/>
</workbook>
</file>

<file path=xl/calcChain.xml><?xml version="1.0" encoding="utf-8"?>
<calcChain xmlns="http://schemas.openxmlformats.org/spreadsheetml/2006/main">
  <c i="18" l="1" r="J37"/>
  <c r="J36"/>
  <c i="1" r="AY112"/>
  <c i="18" r="J35"/>
  <c i="1" r="AX112"/>
  <c i="18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J116"/>
  <c r="F116"/>
  <c r="F114"/>
  <c r="E112"/>
  <c r="J91"/>
  <c r="F91"/>
  <c r="F89"/>
  <c r="E87"/>
  <c r="J24"/>
  <c r="E24"/>
  <c r="J92"/>
  <c r="J23"/>
  <c r="J18"/>
  <c r="E18"/>
  <c r="F117"/>
  <c r="J17"/>
  <c r="J12"/>
  <c r="J114"/>
  <c r="E7"/>
  <c r="E85"/>
  <c i="17" r="T139"/>
  <c r="J37"/>
  <c r="J36"/>
  <c i="1" r="AY111"/>
  <c i="17" r="J35"/>
  <c i="1" r="AX111"/>
  <c i="17"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8"/>
  <c r="BH178"/>
  <c r="BG178"/>
  <c r="BF178"/>
  <c r="T178"/>
  <c r="R178"/>
  <c r="P178"/>
  <c r="BI176"/>
  <c r="BH176"/>
  <c r="BG176"/>
  <c r="BF176"/>
  <c r="T176"/>
  <c r="T175"/>
  <c r="R176"/>
  <c r="R175"/>
  <c r="P176"/>
  <c r="P175"/>
  <c r="BI169"/>
  <c r="BH169"/>
  <c r="BG169"/>
  <c r="BF169"/>
  <c r="T169"/>
  <c r="T168"/>
  <c r="R169"/>
  <c r="R168"/>
  <c r="P169"/>
  <c r="P168"/>
  <c r="BI165"/>
  <c r="BH165"/>
  <c r="BG165"/>
  <c r="BF165"/>
  <c r="T165"/>
  <c r="R165"/>
  <c r="P165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6"/>
  <c r="BH126"/>
  <c r="BG126"/>
  <c r="BF126"/>
  <c r="T126"/>
  <c r="T125"/>
  <c r="R126"/>
  <c r="R125"/>
  <c r="P126"/>
  <c r="P125"/>
  <c r="J119"/>
  <c r="F119"/>
  <c r="F117"/>
  <c r="E115"/>
  <c r="J91"/>
  <c r="F91"/>
  <c r="F89"/>
  <c r="E87"/>
  <c r="J24"/>
  <c r="E24"/>
  <c r="J120"/>
  <c r="J23"/>
  <c r="J18"/>
  <c r="E18"/>
  <c r="F92"/>
  <c r="J17"/>
  <c r="J12"/>
  <c r="J89"/>
  <c r="E7"/>
  <c r="E113"/>
  <c i="16" r="J37"/>
  <c r="J36"/>
  <c i="1" r="AY110"/>
  <c i="16" r="J35"/>
  <c i="1" r="AX110"/>
  <c i="16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49"/>
  <c r="BH149"/>
  <c r="BG149"/>
  <c r="BF149"/>
  <c r="T149"/>
  <c r="T148"/>
  <c r="R149"/>
  <c r="R148"/>
  <c r="P149"/>
  <c r="P148"/>
  <c r="BI146"/>
  <c r="BH146"/>
  <c r="BG146"/>
  <c r="BF146"/>
  <c r="T146"/>
  <c r="R146"/>
  <c r="P146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15" r="J37"/>
  <c r="J36"/>
  <c i="1" r="AY109"/>
  <c i="15" r="J35"/>
  <c i="1" r="AX109"/>
  <c i="15" r="BI213"/>
  <c r="BH213"/>
  <c r="BG213"/>
  <c r="BF213"/>
  <c r="T213"/>
  <c r="T212"/>
  <c r="R213"/>
  <c r="R212"/>
  <c r="P213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T181"/>
  <c r="R182"/>
  <c r="R181"/>
  <c r="P182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4"/>
  <c r="F124"/>
  <c r="F122"/>
  <c r="E120"/>
  <c r="J91"/>
  <c r="F91"/>
  <c r="F89"/>
  <c r="E87"/>
  <c r="J24"/>
  <c r="E24"/>
  <c r="J92"/>
  <c r="J23"/>
  <c r="J18"/>
  <c r="E18"/>
  <c r="F92"/>
  <c r="J17"/>
  <c r="J12"/>
  <c r="J122"/>
  <c r="E7"/>
  <c r="E118"/>
  <c i="14" r="J37"/>
  <c r="J36"/>
  <c i="1" r="AY108"/>
  <c i="14" r="J35"/>
  <c i="1" r="AX108"/>
  <c i="14" r="BI215"/>
  <c r="BH215"/>
  <c r="BG215"/>
  <c r="BF215"/>
  <c r="T215"/>
  <c r="T214"/>
  <c r="R215"/>
  <c r="R214"/>
  <c r="P215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T163"/>
  <c r="R164"/>
  <c r="R163"/>
  <c r="P164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123"/>
  <c r="J23"/>
  <c r="J18"/>
  <c r="E18"/>
  <c r="F123"/>
  <c r="J17"/>
  <c r="J12"/>
  <c r="J89"/>
  <c r="E7"/>
  <c r="E85"/>
  <c i="13" r="J37"/>
  <c r="J36"/>
  <c i="1" r="AY107"/>
  <c i="13" r="J35"/>
  <c i="1" r="AX107"/>
  <c i="13" r="BI350"/>
  <c r="BH350"/>
  <c r="BG350"/>
  <c r="BF350"/>
  <c r="T350"/>
  <c r="T349"/>
  <c r="R350"/>
  <c r="R349"/>
  <c r="P350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1"/>
  <c r="BH331"/>
  <c r="BG331"/>
  <c r="BF331"/>
  <c r="T331"/>
  <c r="R331"/>
  <c r="P331"/>
  <c r="BI328"/>
  <c r="BH328"/>
  <c r="BG328"/>
  <c r="BF328"/>
  <c r="T328"/>
  <c r="R328"/>
  <c r="P328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0"/>
  <c r="BH260"/>
  <c r="BG260"/>
  <c r="BF260"/>
  <c r="T260"/>
  <c r="R260"/>
  <c r="P260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123"/>
  <c r="J23"/>
  <c r="J18"/>
  <c r="E18"/>
  <c r="F92"/>
  <c r="J17"/>
  <c r="J12"/>
  <c r="J120"/>
  <c r="E7"/>
  <c r="E85"/>
  <c i="12" r="J37"/>
  <c r="J36"/>
  <c i="1" r="AY106"/>
  <c i="12" r="J35"/>
  <c i="1" r="AX106"/>
  <c i="12" r="BI413"/>
  <c r="BH413"/>
  <c r="BG413"/>
  <c r="BF413"/>
  <c r="T413"/>
  <c r="T412"/>
  <c r="R413"/>
  <c r="R412"/>
  <c r="P413"/>
  <c r="P412"/>
  <c r="BI411"/>
  <c r="BH411"/>
  <c r="BG411"/>
  <c r="BF411"/>
  <c r="T411"/>
  <c r="T410"/>
  <c r="R411"/>
  <c r="R410"/>
  <c r="P411"/>
  <c r="P410"/>
  <c r="BI407"/>
  <c r="BH407"/>
  <c r="BG407"/>
  <c r="BF407"/>
  <c r="T407"/>
  <c r="T406"/>
  <c r="R407"/>
  <c r="R406"/>
  <c r="P407"/>
  <c r="P406"/>
  <c r="BI402"/>
  <c r="BH402"/>
  <c r="BG402"/>
  <c r="BF402"/>
  <c r="T402"/>
  <c r="T401"/>
  <c r="R402"/>
  <c r="R401"/>
  <c r="P402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2"/>
  <c r="BH342"/>
  <c r="BG342"/>
  <c r="BF342"/>
  <c r="T342"/>
  <c r="R342"/>
  <c r="P342"/>
  <c r="BI339"/>
  <c r="BH339"/>
  <c r="BG339"/>
  <c r="BF339"/>
  <c r="T339"/>
  <c r="R339"/>
  <c r="P339"/>
  <c r="BI331"/>
  <c r="BH331"/>
  <c r="BG331"/>
  <c r="BF331"/>
  <c r="T331"/>
  <c r="R331"/>
  <c r="P331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T259"/>
  <c r="R260"/>
  <c r="R259"/>
  <c r="P260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36"/>
  <c r="BH236"/>
  <c r="BG236"/>
  <c r="BF236"/>
  <c r="T236"/>
  <c r="R236"/>
  <c r="P236"/>
  <c r="BI232"/>
  <c r="BH232"/>
  <c r="BG232"/>
  <c r="BF232"/>
  <c r="T232"/>
  <c r="T231"/>
  <c r="R232"/>
  <c r="R231"/>
  <c r="P232"/>
  <c r="P231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T219"/>
  <c r="R220"/>
  <c r="R219"/>
  <c r="P220"/>
  <c r="P219"/>
  <c r="BI216"/>
  <c r="BH216"/>
  <c r="BG216"/>
  <c r="BF216"/>
  <c r="T216"/>
  <c r="R216"/>
  <c r="P216"/>
  <c r="BI213"/>
  <c r="BH213"/>
  <c r="BG213"/>
  <c r="BF213"/>
  <c r="T213"/>
  <c r="R213"/>
  <c r="P213"/>
  <c r="BI203"/>
  <c r="BH203"/>
  <c r="BG203"/>
  <c r="BF203"/>
  <c r="T203"/>
  <c r="R203"/>
  <c r="P203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0"/>
  <c r="BH170"/>
  <c r="BG170"/>
  <c r="BF170"/>
  <c r="T170"/>
  <c r="R170"/>
  <c r="P170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T143"/>
  <c r="R144"/>
  <c r="R143"/>
  <c r="P144"/>
  <c r="P143"/>
  <c r="BI140"/>
  <c r="BH140"/>
  <c r="BG140"/>
  <c r="BF140"/>
  <c r="T140"/>
  <c r="R140"/>
  <c r="P140"/>
  <c r="BI137"/>
  <c r="BH137"/>
  <c r="BG137"/>
  <c r="BF137"/>
  <c r="T137"/>
  <c r="R137"/>
  <c r="P137"/>
  <c r="J130"/>
  <c r="F130"/>
  <c r="F128"/>
  <c r="E126"/>
  <c r="J91"/>
  <c r="F91"/>
  <c r="F89"/>
  <c r="E87"/>
  <c r="J24"/>
  <c r="E24"/>
  <c r="J92"/>
  <c r="J23"/>
  <c r="J18"/>
  <c r="E18"/>
  <c r="F92"/>
  <c r="J17"/>
  <c r="J12"/>
  <c r="J89"/>
  <c r="E7"/>
  <c r="E85"/>
  <c i="11" r="J37"/>
  <c r="J36"/>
  <c i="1" r="AY105"/>
  <c i="11" r="J35"/>
  <c i="1" r="AX105"/>
  <c i="11" r="BI294"/>
  <c r="BH294"/>
  <c r="BG294"/>
  <c r="BF294"/>
  <c r="T294"/>
  <c r="T293"/>
  <c r="R294"/>
  <c r="R293"/>
  <c r="P294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4"/>
  <c r="BH274"/>
  <c r="BG274"/>
  <c r="BF274"/>
  <c r="T274"/>
  <c r="R274"/>
  <c r="P274"/>
  <c r="BI271"/>
  <c r="BH271"/>
  <c r="BG271"/>
  <c r="BF271"/>
  <c r="T271"/>
  <c r="R271"/>
  <c r="P271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5"/>
  <c r="BH165"/>
  <c r="BG165"/>
  <c r="BF165"/>
  <c r="T165"/>
  <c r="R165"/>
  <c r="P165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39"/>
  <c r="BH139"/>
  <c r="BG139"/>
  <c r="BF139"/>
  <c r="T139"/>
  <c r="R139"/>
  <c r="P139"/>
  <c r="BI131"/>
  <c r="BH131"/>
  <c r="BG131"/>
  <c r="BF131"/>
  <c r="T131"/>
  <c r="T127"/>
  <c r="R131"/>
  <c r="R127"/>
  <c r="P131"/>
  <c r="P127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92"/>
  <c r="J17"/>
  <c r="J12"/>
  <c r="J119"/>
  <c r="E7"/>
  <c r="E115"/>
  <c i="10" r="J39"/>
  <c r="J38"/>
  <c i="1" r="AY104"/>
  <c i="10" r="J37"/>
  <c i="1" r="AX104"/>
  <c i="10" r="BI123"/>
  <c r="BH123"/>
  <c r="BG123"/>
  <c r="BF123"/>
  <c r="T123"/>
  <c r="T122"/>
  <c r="T121"/>
  <c r="R123"/>
  <c r="R122"/>
  <c r="R121"/>
  <c r="P123"/>
  <c r="P122"/>
  <c r="P121"/>
  <c i="1" r="AU104"/>
  <c i="10" r="J117"/>
  <c r="F117"/>
  <c r="F115"/>
  <c r="E113"/>
  <c r="J93"/>
  <c r="F93"/>
  <c r="F91"/>
  <c r="E89"/>
  <c r="J26"/>
  <c r="E26"/>
  <c r="J118"/>
  <c r="J25"/>
  <c r="J20"/>
  <c r="E20"/>
  <c r="F118"/>
  <c r="J19"/>
  <c r="J14"/>
  <c r="J115"/>
  <c r="E7"/>
  <c r="E109"/>
  <c i="9" r="J39"/>
  <c r="J38"/>
  <c i="1" r="AY103"/>
  <c i="9" r="J37"/>
  <c i="1" r="AX103"/>
  <c i="9" r="BI123"/>
  <c r="BH123"/>
  <c r="BG123"/>
  <c r="BF123"/>
  <c r="T123"/>
  <c r="T122"/>
  <c r="T121"/>
  <c r="R123"/>
  <c r="R122"/>
  <c r="R121"/>
  <c r="P123"/>
  <c r="P122"/>
  <c r="P121"/>
  <c i="1" r="AU103"/>
  <c i="9" r="J117"/>
  <c r="F117"/>
  <c r="F115"/>
  <c r="E113"/>
  <c r="J93"/>
  <c r="F93"/>
  <c r="F91"/>
  <c r="E89"/>
  <c r="J26"/>
  <c r="E26"/>
  <c r="J118"/>
  <c r="J25"/>
  <c r="J20"/>
  <c r="E20"/>
  <c r="F118"/>
  <c r="J19"/>
  <c r="J14"/>
  <c r="J91"/>
  <c r="E7"/>
  <c r="E109"/>
  <c i="8" r="J39"/>
  <c r="J38"/>
  <c i="1" r="AY102"/>
  <c i="8" r="J37"/>
  <c i="1" r="AX102"/>
  <c i="8" r="BI129"/>
  <c r="BH129"/>
  <c r="BG129"/>
  <c r="BF129"/>
  <c r="T129"/>
  <c r="R129"/>
  <c r="P129"/>
  <c r="BI123"/>
  <c r="BH123"/>
  <c r="BG123"/>
  <c r="BF123"/>
  <c r="T123"/>
  <c r="R123"/>
  <c r="P123"/>
  <c r="J117"/>
  <c r="F117"/>
  <c r="F115"/>
  <c r="E113"/>
  <c r="J93"/>
  <c r="F93"/>
  <c r="F91"/>
  <c r="E89"/>
  <c r="J26"/>
  <c r="E26"/>
  <c r="J118"/>
  <c r="J25"/>
  <c r="J20"/>
  <c r="E20"/>
  <c r="F118"/>
  <c r="J19"/>
  <c r="J14"/>
  <c r="J115"/>
  <c r="E7"/>
  <c r="E109"/>
  <c i="7" r="J39"/>
  <c r="J38"/>
  <c i="1" r="AY101"/>
  <c i="7" r="J37"/>
  <c i="1" r="AX101"/>
  <c i="7" r="BI154"/>
  <c r="BH154"/>
  <c r="BG154"/>
  <c r="BF154"/>
  <c r="T154"/>
  <c r="R154"/>
  <c r="P154"/>
  <c r="BI146"/>
  <c r="BH146"/>
  <c r="BG146"/>
  <c r="BF146"/>
  <c r="T146"/>
  <c r="R146"/>
  <c r="P146"/>
  <c r="BI135"/>
  <c r="BH135"/>
  <c r="BG135"/>
  <c r="BF135"/>
  <c r="T135"/>
  <c r="R135"/>
  <c r="P135"/>
  <c r="BI130"/>
  <c r="BH130"/>
  <c r="BG130"/>
  <c r="BF130"/>
  <c r="T130"/>
  <c r="R130"/>
  <c r="P130"/>
  <c r="BI124"/>
  <c r="BH124"/>
  <c r="BG124"/>
  <c r="BF124"/>
  <c r="T124"/>
  <c r="T123"/>
  <c r="R124"/>
  <c r="R123"/>
  <c r="P124"/>
  <c r="P123"/>
  <c r="J118"/>
  <c r="F118"/>
  <c r="F116"/>
  <c r="E114"/>
  <c r="J93"/>
  <c r="F93"/>
  <c r="F91"/>
  <c r="E89"/>
  <c r="J26"/>
  <c r="E26"/>
  <c r="J94"/>
  <c r="J25"/>
  <c r="J20"/>
  <c r="E20"/>
  <c r="F119"/>
  <c r="J19"/>
  <c r="J14"/>
  <c r="J91"/>
  <c r="E7"/>
  <c r="E110"/>
  <c i="6" r="J39"/>
  <c r="J38"/>
  <c i="1" r="AY100"/>
  <c i="6" r="J37"/>
  <c i="1" r="AX100"/>
  <c i="6" r="BI229"/>
  <c r="BH229"/>
  <c r="BG229"/>
  <c r="BF229"/>
  <c r="T229"/>
  <c r="T223"/>
  <c r="R229"/>
  <c r="R223"/>
  <c r="P229"/>
  <c r="P223"/>
  <c r="BI224"/>
  <c r="BH224"/>
  <c r="BG224"/>
  <c r="BF224"/>
  <c r="T224"/>
  <c r="R224"/>
  <c r="P224"/>
  <c r="BI218"/>
  <c r="BH218"/>
  <c r="BG218"/>
  <c r="BF218"/>
  <c r="T218"/>
  <c r="R218"/>
  <c r="P218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8"/>
  <c r="BH188"/>
  <c r="BG188"/>
  <c r="BF188"/>
  <c r="T188"/>
  <c r="R188"/>
  <c r="P188"/>
  <c r="BI181"/>
  <c r="BH181"/>
  <c r="BG181"/>
  <c r="BF181"/>
  <c r="T181"/>
  <c r="T171"/>
  <c r="R181"/>
  <c r="R171"/>
  <c r="P181"/>
  <c r="P171"/>
  <c r="BI172"/>
  <c r="BH172"/>
  <c r="BG172"/>
  <c r="BF172"/>
  <c r="T172"/>
  <c r="R172"/>
  <c r="P172"/>
  <c r="BI164"/>
  <c r="BH164"/>
  <c r="BG164"/>
  <c r="BF164"/>
  <c r="T164"/>
  <c r="T153"/>
  <c r="R164"/>
  <c r="R153"/>
  <c r="P164"/>
  <c r="P153"/>
  <c r="BI154"/>
  <c r="BH154"/>
  <c r="BG154"/>
  <c r="BF154"/>
  <c r="T154"/>
  <c r="R154"/>
  <c r="P154"/>
  <c r="BI145"/>
  <c r="BH145"/>
  <c r="BG145"/>
  <c r="BF145"/>
  <c r="T145"/>
  <c r="T133"/>
  <c r="R145"/>
  <c r="R133"/>
  <c r="P145"/>
  <c r="P133"/>
  <c r="BI134"/>
  <c r="BH134"/>
  <c r="BG134"/>
  <c r="BF134"/>
  <c r="T134"/>
  <c r="R134"/>
  <c r="P134"/>
  <c r="BI128"/>
  <c r="BH128"/>
  <c r="BG128"/>
  <c r="BF128"/>
  <c r="T128"/>
  <c r="T127"/>
  <c r="R128"/>
  <c r="R127"/>
  <c r="P128"/>
  <c r="P127"/>
  <c r="J122"/>
  <c r="F122"/>
  <c r="F120"/>
  <c r="E118"/>
  <c r="J93"/>
  <c r="F93"/>
  <c r="F91"/>
  <c r="E89"/>
  <c r="J26"/>
  <c r="E26"/>
  <c r="J123"/>
  <c r="J25"/>
  <c r="J20"/>
  <c r="E20"/>
  <c r="F123"/>
  <c r="J19"/>
  <c r="J14"/>
  <c r="J91"/>
  <c r="E7"/>
  <c r="E114"/>
  <c i="5" r="J39"/>
  <c r="J38"/>
  <c i="1" r="AY99"/>
  <c i="5" r="J37"/>
  <c i="1" r="AX99"/>
  <c i="5" r="BI397"/>
  <c r="BH397"/>
  <c r="BG397"/>
  <c r="BF397"/>
  <c r="T397"/>
  <c r="R397"/>
  <c r="P397"/>
  <c r="BI392"/>
  <c r="BH392"/>
  <c r="BG392"/>
  <c r="BF392"/>
  <c r="T392"/>
  <c r="R392"/>
  <c r="P392"/>
  <c r="BI387"/>
  <c r="BH387"/>
  <c r="BG387"/>
  <c r="BF387"/>
  <c r="T387"/>
  <c r="R387"/>
  <c r="P387"/>
  <c r="BI372"/>
  <c r="BH372"/>
  <c r="BG372"/>
  <c r="BF372"/>
  <c r="T372"/>
  <c r="R372"/>
  <c r="P372"/>
  <c r="BI363"/>
  <c r="BH363"/>
  <c r="BG363"/>
  <c r="BF363"/>
  <c r="T363"/>
  <c r="R363"/>
  <c r="P363"/>
  <c r="BI357"/>
  <c r="BH357"/>
  <c r="BG357"/>
  <c r="BF357"/>
  <c r="T357"/>
  <c r="R357"/>
  <c r="P357"/>
  <c r="BI347"/>
  <c r="BH347"/>
  <c r="BG347"/>
  <c r="BF347"/>
  <c r="T347"/>
  <c r="R347"/>
  <c r="P347"/>
  <c r="BI338"/>
  <c r="BH338"/>
  <c r="BG338"/>
  <c r="BF338"/>
  <c r="T338"/>
  <c r="R338"/>
  <c r="P338"/>
  <c r="BI329"/>
  <c r="BH329"/>
  <c r="BG329"/>
  <c r="BF329"/>
  <c r="T329"/>
  <c r="R329"/>
  <c r="P329"/>
  <c r="BI320"/>
  <c r="BH320"/>
  <c r="BG320"/>
  <c r="BF320"/>
  <c r="T320"/>
  <c r="R320"/>
  <c r="P320"/>
  <c r="BI311"/>
  <c r="BH311"/>
  <c r="BG311"/>
  <c r="BF311"/>
  <c r="T311"/>
  <c r="R311"/>
  <c r="P311"/>
  <c r="BI297"/>
  <c r="BH297"/>
  <c r="BG297"/>
  <c r="BF297"/>
  <c r="T297"/>
  <c r="R297"/>
  <c r="P297"/>
  <c r="BI290"/>
  <c r="BH290"/>
  <c r="BG290"/>
  <c r="BF290"/>
  <c r="T290"/>
  <c r="R290"/>
  <c r="P290"/>
  <c r="BI272"/>
  <c r="BH272"/>
  <c r="BG272"/>
  <c r="BF272"/>
  <c r="T272"/>
  <c r="R272"/>
  <c r="P272"/>
  <c r="BI266"/>
  <c r="BH266"/>
  <c r="BG266"/>
  <c r="BF266"/>
  <c r="T266"/>
  <c r="R266"/>
  <c r="P266"/>
  <c r="BI260"/>
  <c r="BH260"/>
  <c r="BG260"/>
  <c r="BF260"/>
  <c r="T260"/>
  <c r="R260"/>
  <c r="P260"/>
  <c r="BI254"/>
  <c r="BH254"/>
  <c r="BG254"/>
  <c r="BF254"/>
  <c r="T254"/>
  <c r="R254"/>
  <c r="P254"/>
  <c r="BI248"/>
  <c r="BH248"/>
  <c r="BG248"/>
  <c r="BF248"/>
  <c r="T248"/>
  <c r="R248"/>
  <c r="P248"/>
  <c r="BI232"/>
  <c r="BH232"/>
  <c r="BG232"/>
  <c r="BF232"/>
  <c r="T232"/>
  <c r="R232"/>
  <c r="P232"/>
  <c r="BI219"/>
  <c r="BH219"/>
  <c r="BG219"/>
  <c r="BF219"/>
  <c r="T219"/>
  <c r="R219"/>
  <c r="P219"/>
  <c r="BI206"/>
  <c r="BH206"/>
  <c r="BG206"/>
  <c r="BF206"/>
  <c r="T206"/>
  <c r="R206"/>
  <c r="P206"/>
  <c r="BI194"/>
  <c r="BH194"/>
  <c r="BG194"/>
  <c r="BF194"/>
  <c r="T194"/>
  <c r="R194"/>
  <c r="P194"/>
  <c r="BI181"/>
  <c r="BH181"/>
  <c r="BG181"/>
  <c r="BF181"/>
  <c r="T181"/>
  <c r="R181"/>
  <c r="P181"/>
  <c r="BI168"/>
  <c r="BH168"/>
  <c r="BG168"/>
  <c r="BF168"/>
  <c r="T168"/>
  <c r="R168"/>
  <c r="P168"/>
  <c r="BI152"/>
  <c r="BH152"/>
  <c r="BG152"/>
  <c r="BF152"/>
  <c r="T152"/>
  <c r="R152"/>
  <c r="P152"/>
  <c r="BI145"/>
  <c r="BH145"/>
  <c r="BG145"/>
  <c r="BF145"/>
  <c r="T145"/>
  <c r="R145"/>
  <c r="P145"/>
  <c r="BI140"/>
  <c r="BH140"/>
  <c r="BG140"/>
  <c r="BF140"/>
  <c r="T140"/>
  <c r="R140"/>
  <c r="P140"/>
  <c r="BI134"/>
  <c r="BH134"/>
  <c r="BG134"/>
  <c r="BF134"/>
  <c r="T134"/>
  <c r="T125"/>
  <c r="R134"/>
  <c r="R125"/>
  <c r="P134"/>
  <c r="P125"/>
  <c r="BI126"/>
  <c r="BH126"/>
  <c r="BG126"/>
  <c r="BF126"/>
  <c r="T126"/>
  <c r="R126"/>
  <c r="P126"/>
  <c r="J120"/>
  <c r="F120"/>
  <c r="F118"/>
  <c r="E116"/>
  <c r="J93"/>
  <c r="F93"/>
  <c r="F91"/>
  <c r="E89"/>
  <c r="J26"/>
  <c r="E26"/>
  <c r="J121"/>
  <c r="J25"/>
  <c r="J20"/>
  <c r="E20"/>
  <c r="F121"/>
  <c r="J19"/>
  <c r="J14"/>
  <c r="J91"/>
  <c r="E7"/>
  <c r="E112"/>
  <c i="4" r="J39"/>
  <c r="J38"/>
  <c i="1" r="AY98"/>
  <c i="4" r="J37"/>
  <c i="1" r="AX98"/>
  <c i="4" r="BI171"/>
  <c r="BH171"/>
  <c r="BG171"/>
  <c r="BF171"/>
  <c r="T171"/>
  <c r="R171"/>
  <c r="P171"/>
  <c r="BI164"/>
  <c r="BH164"/>
  <c r="BG164"/>
  <c r="BF164"/>
  <c r="T164"/>
  <c r="R164"/>
  <c r="P164"/>
  <c r="BI159"/>
  <c r="BH159"/>
  <c r="BG159"/>
  <c r="BF159"/>
  <c r="T159"/>
  <c r="R159"/>
  <c r="P159"/>
  <c r="BI143"/>
  <c r="BH143"/>
  <c r="BG143"/>
  <c r="BF143"/>
  <c r="T143"/>
  <c r="R143"/>
  <c r="P143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J117"/>
  <c r="F117"/>
  <c r="F115"/>
  <c r="E113"/>
  <c r="J93"/>
  <c r="F93"/>
  <c r="F91"/>
  <c r="E89"/>
  <c r="J26"/>
  <c r="E26"/>
  <c r="J94"/>
  <c r="J25"/>
  <c r="J20"/>
  <c r="E20"/>
  <c r="F94"/>
  <c r="J19"/>
  <c r="J14"/>
  <c r="J115"/>
  <c r="E7"/>
  <c r="E85"/>
  <c i="3" r="J39"/>
  <c r="J38"/>
  <c i="1" r="AY97"/>
  <c i="3" r="J37"/>
  <c i="1" r="AX97"/>
  <c i="3" r="BI181"/>
  <c r="BH181"/>
  <c r="BG181"/>
  <c r="BF181"/>
  <c r="T181"/>
  <c r="R181"/>
  <c r="P181"/>
  <c r="BI174"/>
  <c r="BH174"/>
  <c r="BG174"/>
  <c r="BF174"/>
  <c r="T174"/>
  <c r="R174"/>
  <c r="P174"/>
  <c r="BI168"/>
  <c r="BH168"/>
  <c r="BG168"/>
  <c r="BF168"/>
  <c r="T168"/>
  <c r="R168"/>
  <c r="P168"/>
  <c r="BI161"/>
  <c r="BH161"/>
  <c r="BG161"/>
  <c r="BF161"/>
  <c r="T161"/>
  <c r="R161"/>
  <c r="P161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BI129"/>
  <c r="BH129"/>
  <c r="BG129"/>
  <c r="BF129"/>
  <c r="T129"/>
  <c r="R129"/>
  <c r="P129"/>
  <c r="BI124"/>
  <c r="BH124"/>
  <c r="BG124"/>
  <c r="BF124"/>
  <c r="T124"/>
  <c r="R124"/>
  <c r="P124"/>
  <c r="J118"/>
  <c r="F118"/>
  <c r="F116"/>
  <c r="E114"/>
  <c r="J93"/>
  <c r="F93"/>
  <c r="F91"/>
  <c r="E89"/>
  <c r="J26"/>
  <c r="E26"/>
  <c r="J119"/>
  <c r="J25"/>
  <c r="J20"/>
  <c r="E20"/>
  <c r="F119"/>
  <c r="J19"/>
  <c r="J14"/>
  <c r="J116"/>
  <c r="E7"/>
  <c r="E110"/>
  <c i="2" r="J39"/>
  <c r="J38"/>
  <c i="1" r="AY96"/>
  <c i="2" r="J37"/>
  <c i="1" r="AX96"/>
  <c i="2"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196"/>
  <c r="BH196"/>
  <c r="BG196"/>
  <c r="BF196"/>
  <c r="T196"/>
  <c r="T185"/>
  <c r="R196"/>
  <c r="R185"/>
  <c r="P196"/>
  <c r="P185"/>
  <c r="BI191"/>
  <c r="BH191"/>
  <c r="BG191"/>
  <c r="BF191"/>
  <c r="T191"/>
  <c r="R191"/>
  <c r="P191"/>
  <c r="BI186"/>
  <c r="BH186"/>
  <c r="BG186"/>
  <c r="BF186"/>
  <c r="T186"/>
  <c r="R186"/>
  <c r="P186"/>
  <c r="BI177"/>
  <c r="BH177"/>
  <c r="BG177"/>
  <c r="BF177"/>
  <c r="T177"/>
  <c r="R177"/>
  <c r="P177"/>
  <c r="BI172"/>
  <c r="BH172"/>
  <c r="BG172"/>
  <c r="BF172"/>
  <c r="T172"/>
  <c r="R172"/>
  <c r="P172"/>
  <c r="BI159"/>
  <c r="BH159"/>
  <c r="BG159"/>
  <c r="BF159"/>
  <c r="T159"/>
  <c r="R159"/>
  <c r="P159"/>
  <c r="BI146"/>
  <c r="BH146"/>
  <c r="BG146"/>
  <c r="BF146"/>
  <c r="T146"/>
  <c r="R146"/>
  <c r="P146"/>
  <c r="BI135"/>
  <c r="BH135"/>
  <c r="BG135"/>
  <c r="BF135"/>
  <c r="T135"/>
  <c r="R135"/>
  <c r="P135"/>
  <c r="BI125"/>
  <c r="BH125"/>
  <c r="BG125"/>
  <c r="BF125"/>
  <c r="T125"/>
  <c r="R125"/>
  <c r="P125"/>
  <c r="J119"/>
  <c r="F119"/>
  <c r="F117"/>
  <c r="E115"/>
  <c r="J93"/>
  <c r="F93"/>
  <c r="F91"/>
  <c r="E89"/>
  <c r="J26"/>
  <c r="E26"/>
  <c r="J120"/>
  <c r="J25"/>
  <c r="J20"/>
  <c r="E20"/>
  <c r="F120"/>
  <c r="J19"/>
  <c r="J14"/>
  <c r="J91"/>
  <c r="E7"/>
  <c r="E111"/>
  <c i="1" r="L90"/>
  <c r="AM90"/>
  <c r="AM89"/>
  <c r="L89"/>
  <c r="AM87"/>
  <c r="L87"/>
  <c r="L85"/>
  <c r="L84"/>
  <c i="18" r="BK137"/>
  <c r="J136"/>
  <c r="BK135"/>
  <c r="BK133"/>
  <c r="J132"/>
  <c r="J129"/>
  <c r="BK128"/>
  <c r="BK127"/>
  <c r="J126"/>
  <c i="17" r="BK193"/>
  <c r="BK190"/>
  <c r="BK187"/>
  <c r="J178"/>
  <c r="BK169"/>
  <c r="BK140"/>
  <c r="J136"/>
  <c r="J133"/>
  <c i="16" r="J225"/>
  <c r="J224"/>
  <c r="BK223"/>
  <c r="J220"/>
  <c r="BK217"/>
  <c r="J216"/>
  <c r="J214"/>
  <c r="J212"/>
  <c r="BK206"/>
  <c r="J204"/>
  <c r="BK201"/>
  <c r="BK200"/>
  <c r="J198"/>
  <c r="BK188"/>
  <c r="BK184"/>
  <c r="BK183"/>
  <c r="BK182"/>
  <c r="J182"/>
  <c r="BK181"/>
  <c r="BK180"/>
  <c r="BK179"/>
  <c r="J174"/>
  <c r="J169"/>
  <c r="BK167"/>
  <c r="BK166"/>
  <c r="BK165"/>
  <c r="BK163"/>
  <c r="BK161"/>
  <c r="BK146"/>
  <c r="BK133"/>
  <c r="BK130"/>
  <c r="J126"/>
  <c i="15" r="J213"/>
  <c r="J209"/>
  <c r="BK208"/>
  <c r="BK207"/>
  <c r="J204"/>
  <c r="BK200"/>
  <c r="BK197"/>
  <c r="J196"/>
  <c r="J193"/>
  <c r="J192"/>
  <c r="BK187"/>
  <c r="BK178"/>
  <c r="J175"/>
  <c r="BK172"/>
  <c r="BK170"/>
  <c r="J167"/>
  <c r="J162"/>
  <c r="BK161"/>
  <c r="BK157"/>
  <c r="J154"/>
  <c r="J153"/>
  <c r="J150"/>
  <c r="J148"/>
  <c r="BK146"/>
  <c r="BK143"/>
  <c r="BK141"/>
  <c r="BK140"/>
  <c r="BK139"/>
  <c r="J137"/>
  <c r="BK131"/>
  <c i="14" r="J215"/>
  <c r="BK211"/>
  <c r="J205"/>
  <c i="13" r="J331"/>
  <c r="J311"/>
  <c r="BK308"/>
  <c r="J302"/>
  <c r="BK290"/>
  <c r="J287"/>
  <c r="BK275"/>
  <c r="BK255"/>
  <c r="BK241"/>
  <c r="BK232"/>
  <c r="BK215"/>
  <c r="J207"/>
  <c r="BK198"/>
  <c r="BK159"/>
  <c r="J152"/>
  <c r="J141"/>
  <c r="BK129"/>
  <c i="12" r="BK413"/>
  <c r="J402"/>
  <c r="BK395"/>
  <c r="BK371"/>
  <c r="BK331"/>
  <c r="J318"/>
  <c r="J303"/>
  <c r="J294"/>
  <c r="BK288"/>
  <c r="J288"/>
  <c r="BK282"/>
  <c r="J279"/>
  <c r="J267"/>
  <c r="J256"/>
  <c r="J247"/>
  <c r="J232"/>
  <c r="J227"/>
  <c r="J224"/>
  <c r="J216"/>
  <c r="BK194"/>
  <c r="J190"/>
  <c r="J183"/>
  <c r="J170"/>
  <c r="BK161"/>
  <c r="J158"/>
  <c r="BK155"/>
  <c r="J148"/>
  <c i="11" r="J274"/>
  <c r="BK271"/>
  <c r="J252"/>
  <c r="BK246"/>
  <c r="J239"/>
  <c r="BK220"/>
  <c r="BK208"/>
  <c r="J198"/>
  <c r="BK189"/>
  <c r="J175"/>
  <c r="J153"/>
  <c r="BK150"/>
  <c r="J139"/>
  <c i="9" r="J123"/>
  <c i="8" r="BK123"/>
  <c i="7" r="J146"/>
  <c r="BK135"/>
  <c i="6" r="J195"/>
  <c r="J188"/>
  <c r="J181"/>
  <c r="BK145"/>
  <c r="J128"/>
  <c i="5" r="BK347"/>
  <c r="J320"/>
  <c r="J266"/>
  <c r="BK254"/>
  <c r="BK248"/>
  <c r="J194"/>
  <c r="BK168"/>
  <c r="J140"/>
  <c i="4" r="BK128"/>
  <c i="3" r="J152"/>
  <c r="J145"/>
  <c r="J129"/>
  <c r="J124"/>
  <c i="2" r="BK210"/>
  <c r="J146"/>
  <c r="J125"/>
  <c i="1" r="AS95"/>
  <c i="18" r="J138"/>
  <c r="BK136"/>
  <c r="BK132"/>
  <c r="J131"/>
  <c r="J130"/>
  <c r="BK129"/>
  <c r="J128"/>
  <c r="BK126"/>
  <c r="J125"/>
  <c r="BK123"/>
  <c i="17" r="J190"/>
  <c r="J187"/>
  <c r="J165"/>
  <c r="BK154"/>
  <c r="BK151"/>
  <c r="BK133"/>
  <c i="16" r="J218"/>
  <c r="BK214"/>
  <c r="J210"/>
  <c r="J209"/>
  <c r="J207"/>
  <c r="J202"/>
  <c r="J197"/>
  <c r="BK195"/>
  <c r="J194"/>
  <c r="J193"/>
  <c r="J192"/>
  <c r="BK191"/>
  <c r="J189"/>
  <c r="J188"/>
  <c r="J186"/>
  <c r="BK185"/>
  <c r="J184"/>
  <c r="BK176"/>
  <c r="BK172"/>
  <c r="J170"/>
  <c r="BK169"/>
  <c r="BK168"/>
  <c r="J164"/>
  <c r="J162"/>
  <c r="J154"/>
  <c r="J140"/>
  <c r="J133"/>
  <c r="J130"/>
  <c i="15" r="BK211"/>
  <c r="J210"/>
  <c r="J208"/>
  <c r="J206"/>
  <c r="BK204"/>
  <c r="J203"/>
  <c r="BK194"/>
  <c r="BK193"/>
  <c r="BK190"/>
  <c r="J189"/>
  <c r="BK186"/>
  <c r="J185"/>
  <c r="BK179"/>
  <c r="J178"/>
  <c r="J177"/>
  <c r="BK175"/>
  <c r="J174"/>
  <c r="J171"/>
  <c r="J169"/>
  <c r="J168"/>
  <c r="J157"/>
  <c r="BK152"/>
  <c r="J147"/>
  <c r="BK135"/>
  <c r="BK134"/>
  <c i="14" r="BK215"/>
  <c r="J208"/>
  <c r="BK191"/>
  <c r="BK188"/>
  <c r="J171"/>
  <c r="J146"/>
  <c r="BK139"/>
  <c r="BK132"/>
  <c i="13" r="J323"/>
  <c r="J320"/>
  <c r="J308"/>
  <c r="BK299"/>
  <c r="BK284"/>
  <c r="J278"/>
  <c r="J252"/>
  <c r="J238"/>
  <c r="J228"/>
  <c r="BK219"/>
  <c r="J215"/>
  <c r="BK201"/>
  <c r="J187"/>
  <c r="BK180"/>
  <c r="BK176"/>
  <c r="J166"/>
  <c r="J155"/>
  <c r="BK148"/>
  <c r="J135"/>
  <c r="J129"/>
  <c i="12" r="J407"/>
  <c r="J398"/>
  <c r="J386"/>
  <c r="BK383"/>
  <c r="J380"/>
  <c r="BK374"/>
  <c r="BK359"/>
  <c r="BK342"/>
  <c r="BK339"/>
  <c r="BK322"/>
  <c r="BK306"/>
  <c r="J300"/>
  <c r="BK267"/>
  <c r="J264"/>
  <c r="BK256"/>
  <c r="BK224"/>
  <c r="J213"/>
  <c r="BK190"/>
  <c r="BK179"/>
  <c r="J176"/>
  <c r="J151"/>
  <c r="BK148"/>
  <c r="J144"/>
  <c r="J137"/>
  <c i="11" r="BK290"/>
  <c r="BK264"/>
  <c r="J258"/>
  <c r="J249"/>
  <c r="BK243"/>
  <c r="BK239"/>
  <c r="J229"/>
  <c r="J223"/>
  <c r="BK217"/>
  <c r="BK211"/>
  <c r="BK202"/>
  <c r="J195"/>
  <c r="BK192"/>
  <c r="BK186"/>
  <c r="BK172"/>
  <c r="BK165"/>
  <c r="J157"/>
  <c r="J131"/>
  <c r="BK128"/>
  <c i="8" r="J129"/>
  <c i="7" r="BK130"/>
  <c r="J124"/>
  <c i="6" r="BK229"/>
  <c r="BK218"/>
  <c r="J210"/>
  <c r="J205"/>
  <c r="J172"/>
  <c r="BK154"/>
  <c i="5" r="J397"/>
  <c r="BK392"/>
  <c r="BK387"/>
  <c r="J311"/>
  <c r="J297"/>
  <c r="J290"/>
  <c r="BK260"/>
  <c r="J232"/>
  <c r="J206"/>
  <c r="J181"/>
  <c r="BK140"/>
  <c i="4" r="J164"/>
  <c i="3" r="BK181"/>
  <c r="J168"/>
  <c r="BK161"/>
  <c i="2" r="BK215"/>
  <c r="J210"/>
  <c r="J205"/>
  <c r="J186"/>
  <c r="J159"/>
  <c i="18" r="BK125"/>
  <c r="J123"/>
  <c i="17" r="BK184"/>
  <c r="BK176"/>
  <c r="J169"/>
  <c r="BK165"/>
  <c r="BK158"/>
  <c r="J154"/>
  <c r="J151"/>
  <c r="J140"/>
  <c r="J126"/>
  <c i="16" r="J222"/>
  <c r="BK221"/>
  <c r="BK219"/>
  <c r="BK218"/>
  <c r="BK213"/>
  <c r="BK212"/>
  <c r="BK211"/>
  <c r="BK210"/>
  <c r="J208"/>
  <c r="BK205"/>
  <c r="BK204"/>
  <c r="BK203"/>
  <c r="BK202"/>
  <c r="J199"/>
  <c r="J195"/>
  <c r="J190"/>
  <c r="BK187"/>
  <c r="J175"/>
  <c r="BK174"/>
  <c r="BK171"/>
  <c r="J168"/>
  <c r="BK164"/>
  <c r="J163"/>
  <c r="BK162"/>
  <c r="BK157"/>
  <c r="J155"/>
  <c r="J149"/>
  <c r="BK140"/>
  <c r="J138"/>
  <c r="BK132"/>
  <c i="15" r="BK201"/>
  <c r="J190"/>
  <c r="J186"/>
  <c r="BK184"/>
  <c r="BK182"/>
  <c r="J179"/>
  <c r="BK177"/>
  <c r="BK171"/>
  <c r="BK168"/>
  <c r="BK165"/>
  <c r="J159"/>
  <c r="J158"/>
  <c r="J155"/>
  <c r="BK150"/>
  <c r="J149"/>
  <c r="J142"/>
  <c r="BK137"/>
  <c r="J135"/>
  <c r="J132"/>
  <c r="J131"/>
  <c i="14" r="J211"/>
  <c r="BK205"/>
  <c r="BK202"/>
  <c r="BK194"/>
  <c r="BK181"/>
  <c r="J178"/>
  <c r="J168"/>
  <c r="BK164"/>
  <c r="BK160"/>
  <c r="BK157"/>
  <c r="J150"/>
  <c r="BK146"/>
  <c r="J143"/>
  <c r="J139"/>
  <c r="J136"/>
  <c i="13" r="BK350"/>
  <c r="J346"/>
  <c r="J343"/>
  <c r="BK340"/>
  <c r="BK320"/>
  <c r="BK317"/>
  <c r="J305"/>
  <c r="BK296"/>
  <c r="BK281"/>
  <c r="BK272"/>
  <c r="BK266"/>
  <c r="BK252"/>
  <c r="BK245"/>
  <c r="BK238"/>
  <c r="BK235"/>
  <c r="BK228"/>
  <c r="J225"/>
  <c r="J222"/>
  <c r="BK211"/>
  <c r="J198"/>
  <c r="BK152"/>
  <c r="BK145"/>
  <c r="J138"/>
  <c i="12" r="J413"/>
  <c r="J377"/>
  <c r="J368"/>
  <c r="BK365"/>
  <c r="BK356"/>
  <c r="J342"/>
  <c r="J322"/>
  <c r="BK315"/>
  <c r="J309"/>
  <c r="BK297"/>
  <c r="BK291"/>
  <c r="BK279"/>
  <c r="J273"/>
  <c r="BK260"/>
  <c r="J253"/>
  <c r="BK250"/>
  <c r="BK247"/>
  <c r="J244"/>
  <c r="BK220"/>
  <c r="BK203"/>
  <c r="J194"/>
  <c i="11" r="J287"/>
  <c r="J281"/>
  <c r="BK258"/>
  <c r="BK232"/>
  <c r="BK226"/>
  <c r="J214"/>
  <c r="BK195"/>
  <c r="J165"/>
  <c r="J150"/>
  <c i="10" r="BK123"/>
  <c i="8" r="J123"/>
  <c i="7" r="BK124"/>
  <c i="6" r="BK200"/>
  <c r="J164"/>
  <c i="5" r="J392"/>
  <c r="J372"/>
  <c r="BK290"/>
  <c r="BK206"/>
  <c r="J168"/>
  <c r="J145"/>
  <c i="4" r="BK159"/>
  <c r="J159"/>
  <c r="BK143"/>
  <c r="J143"/>
  <c r="J123"/>
  <c i="3" r="J181"/>
  <c r="J174"/>
  <c r="J138"/>
  <c r="BK124"/>
  <c i="2" r="BK191"/>
  <c r="BK186"/>
  <c r="BK172"/>
  <c r="BK146"/>
  <c i="18" r="BK138"/>
  <c r="J137"/>
  <c r="J135"/>
  <c r="J133"/>
  <c r="BK131"/>
  <c r="BK130"/>
  <c r="J127"/>
  <c i="17" r="J193"/>
  <c r="J184"/>
  <c r="BK178"/>
  <c r="J176"/>
  <c r="J158"/>
  <c r="BK136"/>
  <c i="16" r="BK222"/>
  <c r="BK220"/>
  <c r="J219"/>
  <c r="J217"/>
  <c r="BK215"/>
  <c r="BK208"/>
  <c r="J206"/>
  <c r="J203"/>
  <c r="J196"/>
  <c r="BK194"/>
  <c r="BK193"/>
  <c r="J191"/>
  <c r="BK190"/>
  <c r="BK189"/>
  <c r="BK186"/>
  <c r="J185"/>
  <c r="J183"/>
  <c r="J181"/>
  <c r="BK178"/>
  <c r="J177"/>
  <c r="J176"/>
  <c r="BK173"/>
  <c r="J172"/>
  <c r="BK170"/>
  <c r="J157"/>
  <c r="BK154"/>
  <c r="J146"/>
  <c r="BK126"/>
  <c i="15" r="BK210"/>
  <c r="J205"/>
  <c r="BK202"/>
  <c r="J201"/>
  <c r="J198"/>
  <c r="BK196"/>
  <c r="J194"/>
  <c r="BK192"/>
  <c r="J188"/>
  <c r="J187"/>
  <c r="J184"/>
  <c r="J182"/>
  <c r="BK176"/>
  <c r="BK173"/>
  <c r="J172"/>
  <c r="BK169"/>
  <c r="J165"/>
  <c r="J164"/>
  <c r="BK158"/>
  <c r="BK156"/>
  <c r="BK155"/>
  <c r="BK154"/>
  <c r="J152"/>
  <c r="BK149"/>
  <c r="J145"/>
  <c r="BK142"/>
  <c r="J139"/>
  <c r="J138"/>
  <c i="14" r="J197"/>
  <c r="J194"/>
  <c r="J191"/>
  <c r="BK168"/>
  <c r="J157"/>
  <c r="J154"/>
  <c r="J132"/>
  <c i="13" r="J350"/>
  <c r="BK346"/>
  <c r="BK328"/>
  <c r="BK323"/>
  <c r="J314"/>
  <c r="BK305"/>
  <c r="BK293"/>
  <c r="BK287"/>
  <c r="J260"/>
  <c r="J255"/>
  <c r="J248"/>
  <c r="BK207"/>
  <c r="J204"/>
  <c r="J192"/>
  <c r="J148"/>
  <c r="J145"/>
  <c i="12" r="J411"/>
  <c r="BK407"/>
  <c r="BK398"/>
  <c r="BK392"/>
  <c r="J392"/>
  <c r="BK389"/>
  <c r="J389"/>
  <c r="BK386"/>
  <c r="BK380"/>
  <c r="BK377"/>
  <c r="J374"/>
  <c r="BK362"/>
  <c r="BK326"/>
  <c r="J315"/>
  <c r="J312"/>
  <c r="J306"/>
  <c r="BK300"/>
  <c r="J291"/>
  <c r="BK276"/>
  <c r="BK273"/>
  <c r="J270"/>
  <c r="J260"/>
  <c r="BK244"/>
  <c r="BK213"/>
  <c r="BK187"/>
  <c r="BK183"/>
  <c r="BK176"/>
  <c r="J161"/>
  <c r="BK140"/>
  <c i="11" r="BK294"/>
  <c r="J290"/>
  <c r="BK274"/>
  <c r="BK261"/>
  <c r="BK255"/>
  <c r="BK249"/>
  <c r="J246"/>
  <c r="J243"/>
  <c r="BK235"/>
  <c r="J217"/>
  <c r="J208"/>
  <c r="J192"/>
  <c r="BK179"/>
  <c r="BK146"/>
  <c r="BK131"/>
  <c i="8" r="BK129"/>
  <c i="7" r="BK146"/>
  <c r="J130"/>
  <c i="6" r="BK210"/>
  <c r="BK205"/>
  <c r="BK164"/>
  <c r="J134"/>
  <c i="5" r="J347"/>
  <c r="J272"/>
  <c r="BK194"/>
  <c r="J152"/>
  <c r="J134"/>
  <c r="BK126"/>
  <c i="4" r="J133"/>
  <c r="BK123"/>
  <c i="3" r="BK174"/>
  <c r="BK152"/>
  <c r="BK129"/>
  <c i="2" r="BK205"/>
  <c r="BK196"/>
  <c r="J172"/>
  <c r="BK135"/>
  <c r="BK125"/>
  <c i="17" r="BK126"/>
  <c i="16" r="BK225"/>
  <c r="BK224"/>
  <c r="J223"/>
  <c r="J221"/>
  <c r="BK216"/>
  <c r="J215"/>
  <c r="J213"/>
  <c r="J211"/>
  <c r="BK209"/>
  <c r="BK207"/>
  <c r="J205"/>
  <c r="J201"/>
  <c r="J200"/>
  <c r="BK199"/>
  <c r="BK198"/>
  <c r="BK197"/>
  <c r="BK196"/>
  <c r="BK192"/>
  <c r="J187"/>
  <c r="J180"/>
  <c r="J179"/>
  <c r="J178"/>
  <c r="BK177"/>
  <c r="BK175"/>
  <c r="J173"/>
  <c r="J171"/>
  <c r="J166"/>
  <c r="J165"/>
  <c r="J161"/>
  <c r="BK155"/>
  <c r="BK149"/>
  <c r="BK138"/>
  <c r="J132"/>
  <c i="15" r="BK213"/>
  <c r="BK209"/>
  <c r="J207"/>
  <c r="BK205"/>
  <c r="BK203"/>
  <c r="J202"/>
  <c r="BK198"/>
  <c r="J197"/>
  <c r="J195"/>
  <c r="BK188"/>
  <c r="J176"/>
  <c r="J173"/>
  <c r="BK167"/>
  <c r="BK166"/>
  <c r="BK164"/>
  <c r="J161"/>
  <c r="J160"/>
  <c r="BK159"/>
  <c r="J156"/>
  <c r="BK148"/>
  <c r="BK147"/>
  <c r="J146"/>
  <c r="J141"/>
  <c r="BK138"/>
  <c r="J133"/>
  <c i="14" r="J202"/>
  <c r="BK197"/>
  <c r="J185"/>
  <c r="BK178"/>
  <c r="BK174"/>
  <c r="BK171"/>
  <c r="J164"/>
  <c r="J160"/>
  <c r="BK150"/>
  <c r="BK129"/>
  <c i="13" r="BK343"/>
  <c r="BK337"/>
  <c r="J328"/>
  <c r="BK314"/>
  <c r="BK302"/>
  <c r="J293"/>
  <c r="J281"/>
  <c r="J275"/>
  <c r="J272"/>
  <c r="J269"/>
  <c r="J266"/>
  <c r="BK260"/>
  <c r="J245"/>
  <c r="J241"/>
  <c r="J235"/>
  <c r="J232"/>
  <c r="BK225"/>
  <c r="J219"/>
  <c r="BK204"/>
  <c r="J195"/>
  <c r="BK192"/>
  <c r="BK187"/>
  <c r="J176"/>
  <c r="BK173"/>
  <c r="BK166"/>
  <c r="BK155"/>
  <c r="BK141"/>
  <c r="BK135"/>
  <c i="12" r="BK411"/>
  <c r="BK402"/>
  <c r="J395"/>
  <c r="J383"/>
  <c r="J371"/>
  <c r="J365"/>
  <c r="J362"/>
  <c r="J359"/>
  <c r="BK353"/>
  <c r="J350"/>
  <c r="BK318"/>
  <c r="J282"/>
  <c r="BK264"/>
  <c r="J250"/>
  <c r="BK236"/>
  <c r="J220"/>
  <c r="BK216"/>
  <c r="J203"/>
  <c r="J187"/>
  <c r="J179"/>
  <c r="BK151"/>
  <c r="J140"/>
  <c i="11" r="J294"/>
  <c r="BK287"/>
  <c r="BK284"/>
  <c r="J271"/>
  <c r="J261"/>
  <c r="J255"/>
  <c r="BK252"/>
  <c r="J235"/>
  <c r="BK223"/>
  <c r="BK214"/>
  <c r="BK198"/>
  <c r="J189"/>
  <c r="J179"/>
  <c r="J172"/>
  <c r="BK153"/>
  <c r="J146"/>
  <c r="J128"/>
  <c i="10" r="J123"/>
  <c i="7" r="J154"/>
  <c r="J135"/>
  <c i="6" r="J224"/>
  <c r="J218"/>
  <c r="BK195"/>
  <c r="BK181"/>
  <c r="BK172"/>
  <c r="J154"/>
  <c r="J145"/>
  <c i="5" r="BK397"/>
  <c r="J387"/>
  <c r="BK363"/>
  <c r="J357"/>
  <c r="BK338"/>
  <c r="BK329"/>
  <c r="BK320"/>
  <c r="BK311"/>
  <c r="BK266"/>
  <c r="J254"/>
  <c r="BK232"/>
  <c r="J219"/>
  <c r="BK181"/>
  <c r="BK152"/>
  <c r="J126"/>
  <c i="4" r="BK171"/>
  <c r="BK164"/>
  <c i="3" r="BK168"/>
  <c r="BK145"/>
  <c i="2" r="J215"/>
  <c r="J191"/>
  <c r="J177"/>
  <c r="J135"/>
  <c i="16" r="J167"/>
  <c i="15" r="J211"/>
  <c r="BK206"/>
  <c r="J200"/>
  <c r="BK195"/>
  <c r="BK189"/>
  <c r="BK185"/>
  <c r="BK174"/>
  <c r="J170"/>
  <c r="J166"/>
  <c r="BK162"/>
  <c r="BK160"/>
  <c r="BK153"/>
  <c r="BK145"/>
  <c r="J143"/>
  <c r="J140"/>
  <c r="J134"/>
  <c r="BK133"/>
  <c r="BK132"/>
  <c i="14" r="BK208"/>
  <c r="J188"/>
  <c r="BK185"/>
  <c r="J181"/>
  <c r="J174"/>
  <c r="BK154"/>
  <c r="BK143"/>
  <c r="BK136"/>
  <c r="J129"/>
  <c i="13" r="J340"/>
  <c r="J337"/>
  <c r="BK331"/>
  <c r="J317"/>
  <c r="BK311"/>
  <c r="J299"/>
  <c r="J296"/>
  <c r="J290"/>
  <c r="J284"/>
  <c r="BK278"/>
  <c r="BK269"/>
  <c r="BK248"/>
  <c r="BK222"/>
  <c r="J211"/>
  <c r="J201"/>
  <c r="BK195"/>
  <c r="J180"/>
  <c r="J173"/>
  <c r="J159"/>
  <c r="BK138"/>
  <c i="12" r="BK368"/>
  <c r="J356"/>
  <c r="J353"/>
  <c r="BK350"/>
  <c r="J339"/>
  <c r="J331"/>
  <c r="J326"/>
  <c r="BK312"/>
  <c r="BK309"/>
  <c r="BK303"/>
  <c r="J297"/>
  <c r="BK294"/>
  <c r="J276"/>
  <c r="BK270"/>
  <c r="BK253"/>
  <c r="J236"/>
  <c r="BK232"/>
  <c r="BK227"/>
  <c r="BK170"/>
  <c r="BK158"/>
  <c r="J155"/>
  <c r="BK144"/>
  <c r="BK137"/>
  <c i="11" r="J284"/>
  <c r="BK281"/>
  <c r="J264"/>
  <c r="J232"/>
  <c r="BK229"/>
  <c r="J226"/>
  <c r="J220"/>
  <c r="J211"/>
  <c r="J202"/>
  <c r="J186"/>
  <c r="BK175"/>
  <c r="BK157"/>
  <c r="BK139"/>
  <c i="9" r="BK123"/>
  <c i="7" r="BK154"/>
  <c i="6" r="J229"/>
  <c r="BK224"/>
  <c r="J200"/>
  <c r="BK188"/>
  <c r="BK134"/>
  <c r="BK128"/>
  <c i="5" r="BK372"/>
  <c r="J363"/>
  <c r="BK357"/>
  <c r="J338"/>
  <c r="J329"/>
  <c r="BK297"/>
  <c r="BK272"/>
  <c r="J260"/>
  <c r="J248"/>
  <c r="BK219"/>
  <c r="BK145"/>
  <c r="BK134"/>
  <c i="4" r="J171"/>
  <c r="BK133"/>
  <c r="J128"/>
  <c i="3" r="J161"/>
  <c r="BK138"/>
  <c i="2" r="J196"/>
  <c r="BK177"/>
  <c r="BK159"/>
  <c i="10" r="F37"/>
  <c i="1" r="BB104"/>
  <c i="9" r="F36"/>
  <c i="1" r="BA103"/>
  <c i="10" r="F39"/>
  <c i="1" r="BD104"/>
  <c i="9" r="F37"/>
  <c i="1" r="BB103"/>
  <c i="10" r="F38"/>
  <c i="1" r="BC104"/>
  <c i="9" r="F38"/>
  <c i="1" r="BC103"/>
  <c i="10" r="F36"/>
  <c i="1" r="BA104"/>
  <c i="9" r="F39"/>
  <c i="1" r="BD103"/>
  <c i="2" l="1" r="T124"/>
  <c r="R204"/>
  <c i="3" r="BK151"/>
  <c r="J151"/>
  <c r="J100"/>
  <c i="4" r="P122"/>
  <c r="P121"/>
  <c i="1" r="AU98"/>
  <c i="5" r="P151"/>
  <c r="P356"/>
  <c i="6" r="R187"/>
  <c r="R126"/>
  <c i="8" r="P122"/>
  <c r="P121"/>
  <c i="1" r="AU102"/>
  <c i="11" r="T138"/>
  <c r="T126"/>
  <c r="T125"/>
  <c r="R149"/>
  <c r="T156"/>
  <c r="P201"/>
  <c r="T201"/>
  <c i="12" r="T147"/>
  <c r="R193"/>
  <c r="BK235"/>
  <c r="J235"/>
  <c r="J107"/>
  <c r="R321"/>
  <c i="13" r="R128"/>
  <c r="T144"/>
  <c r="P158"/>
  <c r="BK210"/>
  <c r="J210"/>
  <c r="J104"/>
  <c r="R210"/>
  <c r="T210"/>
  <c i="14" r="T128"/>
  <c r="P135"/>
  <c r="R142"/>
  <c r="BK167"/>
  <c r="J167"/>
  <c r="J103"/>
  <c r="R177"/>
  <c i="2" r="P124"/>
  <c i="3" r="BK123"/>
  <c r="BK122"/>
  <c r="J122"/>
  <c r="J98"/>
  <c r="R123"/>
  <c i="5" r="P139"/>
  <c r="P124"/>
  <c i="1" r="AU99"/>
  <c i="5" r="R139"/>
  <c r="R124"/>
  <c r="BK356"/>
  <c r="J356"/>
  <c r="J102"/>
  <c i="7" r="T129"/>
  <c r="T122"/>
  <c i="11" r="BK156"/>
  <c r="J156"/>
  <c r="J101"/>
  <c r="R178"/>
  <c r="T238"/>
  <c i="12" r="T136"/>
  <c r="R147"/>
  <c r="BK186"/>
  <c r="J186"/>
  <c r="J102"/>
  <c r="R186"/>
  <c r="R223"/>
  <c r="P235"/>
  <c r="T321"/>
  <c i="13" r="P128"/>
  <c r="R144"/>
  <c r="BK158"/>
  <c r="J158"/>
  <c r="J101"/>
  <c r="P186"/>
  <c r="T259"/>
  <c i="14" r="R128"/>
  <c r="T135"/>
  <c r="P149"/>
  <c r="BK177"/>
  <c r="J177"/>
  <c r="J104"/>
  <c r="P201"/>
  <c i="15" r="R136"/>
  <c r="T144"/>
  <c r="P163"/>
  <c r="R183"/>
  <c r="R180"/>
  <c r="R191"/>
  <c r="T191"/>
  <c i="16" r="BK125"/>
  <c r="R160"/>
  <c r="R159"/>
  <c i="2" r="R124"/>
  <c r="R123"/>
  <c r="BK204"/>
  <c r="J204"/>
  <c r="J101"/>
  <c i="3" r="P123"/>
  <c r="T123"/>
  <c i="5" r="BK151"/>
  <c r="J151"/>
  <c r="J101"/>
  <c r="R356"/>
  <c i="7" r="P129"/>
  <c r="P122"/>
  <c i="1" r="AU101"/>
  <c i="11" r="BK149"/>
  <c r="J149"/>
  <c r="J100"/>
  <c r="T149"/>
  <c r="P178"/>
  <c r="R238"/>
  <c i="12" r="R136"/>
  <c r="BK169"/>
  <c r="J169"/>
  <c r="J101"/>
  <c r="P193"/>
  <c r="R235"/>
  <c r="R263"/>
  <c i="13" r="T128"/>
  <c r="P151"/>
  <c r="T158"/>
  <c r="R186"/>
  <c r="P259"/>
  <c i="14" r="BK128"/>
  <c r="J128"/>
  <c r="J98"/>
  <c r="R135"/>
  <c r="T142"/>
  <c r="P177"/>
  <c r="T201"/>
  <c i="15" r="BK130"/>
  <c r="J130"/>
  <c r="J98"/>
  <c r="BK136"/>
  <c r="J136"/>
  <c r="J99"/>
  <c r="T136"/>
  <c r="BK151"/>
  <c r="J151"/>
  <c r="J101"/>
  <c r="T151"/>
  <c r="P183"/>
  <c r="P180"/>
  <c r="P191"/>
  <c r="T199"/>
  <c i="16" r="R125"/>
  <c r="P160"/>
  <c r="P159"/>
  <c i="17" r="BK132"/>
  <c r="J132"/>
  <c r="J99"/>
  <c r="R139"/>
  <c r="BK177"/>
  <c r="J177"/>
  <c r="J103"/>
  <c i="2" r="T204"/>
  <c i="3" r="R151"/>
  <c i="4" r="T122"/>
  <c r="T121"/>
  <c i="5" r="T151"/>
  <c i="6" r="P187"/>
  <c r="P126"/>
  <c i="1" r="AU100"/>
  <c i="7" r="BK129"/>
  <c r="J129"/>
  <c r="J100"/>
  <c i="8" r="BK122"/>
  <c r="J122"/>
  <c r="J99"/>
  <c i="11" r="R138"/>
  <c r="R126"/>
  <c r="R125"/>
  <c r="P149"/>
  <c r="BK178"/>
  <c r="J178"/>
  <c r="J102"/>
  <c r="BK238"/>
  <c r="J238"/>
  <c r="J104"/>
  <c i="12" r="P169"/>
  <c r="BK193"/>
  <c r="J193"/>
  <c r="J103"/>
  <c r="BK223"/>
  <c r="J223"/>
  <c r="J105"/>
  <c r="BK263"/>
  <c r="J263"/>
  <c r="J109"/>
  <c r="BK321"/>
  <c r="J321"/>
  <c r="J110"/>
  <c i="13" r="BK128"/>
  <c r="P144"/>
  <c r="R151"/>
  <c r="T151"/>
  <c r="BK186"/>
  <c r="J186"/>
  <c r="J103"/>
  <c r="T186"/>
  <c r="BK259"/>
  <c r="J259"/>
  <c r="J105"/>
  <c i="14" r="BK135"/>
  <c r="J135"/>
  <c r="J99"/>
  <c r="BK149"/>
  <c r="J149"/>
  <c r="J101"/>
  <c r="T167"/>
  <c r="R201"/>
  <c i="15" r="T130"/>
  <c r="T129"/>
  <c r="P144"/>
  <c r="R151"/>
  <c r="T163"/>
  <c r="T183"/>
  <c r="T180"/>
  <c r="R199"/>
  <c i="16" r="BK153"/>
  <c r="J153"/>
  <c r="J100"/>
  <c r="P153"/>
  <c r="R153"/>
  <c r="T153"/>
  <c i="17" r="BK139"/>
  <c r="J139"/>
  <c r="J100"/>
  <c r="P177"/>
  <c i="2" r="BK124"/>
  <c r="J124"/>
  <c r="J99"/>
  <c i="3" r="P151"/>
  <c i="4" r="R122"/>
  <c r="R121"/>
  <c i="5" r="R151"/>
  <c i="6" r="BK187"/>
  <c r="J187"/>
  <c r="J103"/>
  <c i="8" r="R122"/>
  <c r="R121"/>
  <c i="11" r="BK138"/>
  <c r="J138"/>
  <c r="J99"/>
  <c r="P156"/>
  <c r="T178"/>
  <c r="P238"/>
  <c i="12" r="BK136"/>
  <c r="BK147"/>
  <c r="J147"/>
  <c r="J100"/>
  <c r="T169"/>
  <c r="P186"/>
  <c r="T186"/>
  <c r="P223"/>
  <c r="T235"/>
  <c r="P321"/>
  <c i="13" r="BK144"/>
  <c r="J144"/>
  <c r="J99"/>
  <c r="BK151"/>
  <c r="J151"/>
  <c r="J100"/>
  <c r="R158"/>
  <c r="P210"/>
  <c r="R259"/>
  <c i="14" r="P128"/>
  <c r="P142"/>
  <c r="R149"/>
  <c r="P167"/>
  <c r="T177"/>
  <c i="15" r="R130"/>
  <c r="P136"/>
  <c r="P151"/>
  <c r="R163"/>
  <c r="BK199"/>
  <c r="J199"/>
  <c r="J107"/>
  <c i="16" r="T125"/>
  <c r="T124"/>
  <c r="T160"/>
  <c r="T159"/>
  <c i="17" r="P139"/>
  <c r="T177"/>
  <c i="18" r="BK124"/>
  <c r="J124"/>
  <c r="J99"/>
  <c r="P124"/>
  <c r="P121"/>
  <c r="P120"/>
  <c i="1" r="AU112"/>
  <c i="18" r="R124"/>
  <c r="R121"/>
  <c r="R120"/>
  <c r="T124"/>
  <c r="T121"/>
  <c r="T120"/>
  <c r="BK134"/>
  <c r="J134"/>
  <c r="J100"/>
  <c r="P134"/>
  <c r="R134"/>
  <c i="2" r="P204"/>
  <c i="3" r="T151"/>
  <c i="4" r="BK122"/>
  <c r="BK121"/>
  <c r="J121"/>
  <c r="J98"/>
  <c i="5" r="BK139"/>
  <c r="J139"/>
  <c r="J100"/>
  <c r="T139"/>
  <c r="T124"/>
  <c r="T356"/>
  <c i="6" r="T187"/>
  <c r="T126"/>
  <c i="7" r="R129"/>
  <c r="R122"/>
  <c i="8" r="T122"/>
  <c r="T121"/>
  <c i="11" r="P138"/>
  <c r="P126"/>
  <c r="P125"/>
  <c i="1" r="AU105"/>
  <c i="11" r="R156"/>
  <c r="BK201"/>
  <c r="J201"/>
  <c r="J103"/>
  <c r="R201"/>
  <c i="12" r="P136"/>
  <c r="P147"/>
  <c r="R169"/>
  <c r="T193"/>
  <c r="T223"/>
  <c r="P263"/>
  <c r="T263"/>
  <c i="14" r="BK142"/>
  <c r="J142"/>
  <c r="J100"/>
  <c r="T149"/>
  <c r="R167"/>
  <c r="BK201"/>
  <c r="J201"/>
  <c r="J105"/>
  <c i="15" r="P130"/>
  <c r="P129"/>
  <c r="BK144"/>
  <c r="J144"/>
  <c r="J100"/>
  <c r="R144"/>
  <c r="BK163"/>
  <c r="J163"/>
  <c r="J102"/>
  <c r="BK183"/>
  <c r="J183"/>
  <c r="J105"/>
  <c r="BK191"/>
  <c r="J191"/>
  <c r="J106"/>
  <c r="P199"/>
  <c i="16" r="P125"/>
  <c r="P124"/>
  <c r="P123"/>
  <c i="1" r="AU110"/>
  <c i="16" r="BK160"/>
  <c r="J160"/>
  <c r="J103"/>
  <c i="17" r="P132"/>
  <c r="P124"/>
  <c r="P123"/>
  <c i="1" r="AU111"/>
  <c i="17" r="R132"/>
  <c r="R124"/>
  <c r="R123"/>
  <c r="T132"/>
  <c r="T124"/>
  <c r="T123"/>
  <c r="R177"/>
  <c i="18" r="T134"/>
  <c i="2" r="J94"/>
  <c r="J117"/>
  <c i="3" r="J91"/>
  <c r="F94"/>
  <c r="BE124"/>
  <c r="BE129"/>
  <c r="BE181"/>
  <c i="4" r="J91"/>
  <c r="J118"/>
  <c i="5" r="F94"/>
  <c r="BE126"/>
  <c r="BE152"/>
  <c r="BE206"/>
  <c r="BE266"/>
  <c r="BE290"/>
  <c r="BE347"/>
  <c r="BE387"/>
  <c i="6" r="J94"/>
  <c r="BE195"/>
  <c r="BE205"/>
  <c r="BE210"/>
  <c r="BK171"/>
  <c r="J171"/>
  <c r="J102"/>
  <c i="8" r="F94"/>
  <c i="9" r="BK122"/>
  <c r="BK121"/>
  <c r="J121"/>
  <c r="J98"/>
  <c i="10" r="F94"/>
  <c r="BE123"/>
  <c i="11" r="E85"/>
  <c r="J92"/>
  <c r="BE153"/>
  <c r="BE198"/>
  <c r="BE217"/>
  <c r="BE261"/>
  <c r="BE284"/>
  <c r="BK127"/>
  <c r="J127"/>
  <c r="J98"/>
  <c i="12" r="E124"/>
  <c r="F131"/>
  <c r="BE161"/>
  <c r="BE190"/>
  <c r="BE273"/>
  <c r="BE291"/>
  <c r="BE306"/>
  <c r="BE322"/>
  <c r="BE342"/>
  <c r="BE365"/>
  <c r="BE392"/>
  <c r="BK259"/>
  <c r="J259"/>
  <c r="J108"/>
  <c r="BK412"/>
  <c r="J412"/>
  <c r="J114"/>
  <c i="13" r="J89"/>
  <c r="J92"/>
  <c r="BE152"/>
  <c r="BE155"/>
  <c r="BE176"/>
  <c r="BE187"/>
  <c r="BE198"/>
  <c r="BE204"/>
  <c r="BE232"/>
  <c r="BE255"/>
  <c r="BE275"/>
  <c r="BE287"/>
  <c r="BE293"/>
  <c r="BE343"/>
  <c i="14" r="F92"/>
  <c r="J120"/>
  <c r="BE132"/>
  <c r="BE164"/>
  <c r="BE171"/>
  <c i="15" r="J125"/>
  <c r="BE131"/>
  <c r="BE142"/>
  <c r="BE148"/>
  <c r="BE157"/>
  <c r="BE167"/>
  <c r="BE168"/>
  <c r="BE186"/>
  <c r="BE190"/>
  <c r="BE200"/>
  <c r="BE202"/>
  <c r="BE205"/>
  <c r="BE207"/>
  <c i="16" r="BE164"/>
  <c i="2" r="BE125"/>
  <c r="BE146"/>
  <c r="BE210"/>
  <c i="3" r="BE138"/>
  <c r="BE152"/>
  <c r="BE161"/>
  <c i="4" r="F118"/>
  <c i="5" r="BE260"/>
  <c r="BE297"/>
  <c i="6" r="E85"/>
  <c r="J120"/>
  <c r="BE188"/>
  <c r="BE218"/>
  <c i="7" r="E85"/>
  <c r="F94"/>
  <c r="BE130"/>
  <c r="BE146"/>
  <c i="9" r="E85"/>
  <c i="10" r="E85"/>
  <c i="11" r="BE150"/>
  <c r="BE195"/>
  <c r="BE208"/>
  <c r="BE211"/>
  <c r="BE220"/>
  <c r="BE249"/>
  <c r="BE290"/>
  <c i="12" r="J131"/>
  <c r="BE155"/>
  <c r="BE183"/>
  <c r="BE213"/>
  <c r="BE247"/>
  <c r="BE253"/>
  <c r="BE256"/>
  <c r="BE260"/>
  <c r="BE297"/>
  <c r="BE315"/>
  <c r="BE383"/>
  <c r="BE386"/>
  <c r="BE413"/>
  <c i="13" r="BE129"/>
  <c r="BE138"/>
  <c r="BE180"/>
  <c r="BE201"/>
  <c r="BE222"/>
  <c r="BE228"/>
  <c r="BE266"/>
  <c r="BE278"/>
  <c r="BE311"/>
  <c r="BE323"/>
  <c r="BE340"/>
  <c r="BK179"/>
  <c r="J179"/>
  <c r="J102"/>
  <c i="14" r="J92"/>
  <c r="BE157"/>
  <c r="BE191"/>
  <c r="BE208"/>
  <c r="BK214"/>
  <c r="J214"/>
  <c r="J106"/>
  <c i="15" r="BE135"/>
  <c r="BE140"/>
  <c r="BE143"/>
  <c r="BE155"/>
  <c r="BE169"/>
  <c r="BE170"/>
  <c r="BE173"/>
  <c r="BE174"/>
  <c r="BE177"/>
  <c r="BE178"/>
  <c r="BE182"/>
  <c r="BE184"/>
  <c r="BE189"/>
  <c r="BE192"/>
  <c r="BE193"/>
  <c r="BE194"/>
  <c r="BE206"/>
  <c r="BE208"/>
  <c r="BE210"/>
  <c r="BE213"/>
  <c r="BK181"/>
  <c r="BK180"/>
  <c r="J180"/>
  <c r="J103"/>
  <c r="BK212"/>
  <c r="J212"/>
  <c r="J108"/>
  <c i="16" r="BE130"/>
  <c r="BE154"/>
  <c r="BE157"/>
  <c r="BE169"/>
  <c r="BE172"/>
  <c r="BE176"/>
  <c r="BE182"/>
  <c r="BE187"/>
  <c r="BE188"/>
  <c r="BE191"/>
  <c r="BE193"/>
  <c r="BE210"/>
  <c r="BE218"/>
  <c r="BE220"/>
  <c r="BE223"/>
  <c i="17" r="J92"/>
  <c i="2" r="BE159"/>
  <c i="3" r="E85"/>
  <c r="J94"/>
  <c i="5" r="J94"/>
  <c r="BE145"/>
  <c r="BE181"/>
  <c r="BE363"/>
  <c r="BE372"/>
  <c i="6" r="BE154"/>
  <c r="BE229"/>
  <c i="7" r="J116"/>
  <c r="J119"/>
  <c i="8" r="J91"/>
  <c r="J94"/>
  <c r="BE123"/>
  <c i="9" r="F94"/>
  <c r="BE123"/>
  <c i="10" r="J94"/>
  <c r="BK122"/>
  <c r="J122"/>
  <c r="J99"/>
  <c i="11" r="J89"/>
  <c r="F122"/>
  <c r="BE128"/>
  <c r="BE139"/>
  <c r="BE172"/>
  <c r="BE175"/>
  <c r="BE186"/>
  <c r="BE189"/>
  <c r="BE239"/>
  <c r="BE258"/>
  <c r="BE271"/>
  <c r="BE281"/>
  <c r="BE287"/>
  <c i="12" r="J128"/>
  <c r="BE137"/>
  <c r="BE144"/>
  <c r="BE158"/>
  <c r="BE170"/>
  <c r="BE179"/>
  <c r="BE203"/>
  <c r="BE232"/>
  <c r="BE267"/>
  <c r="BE279"/>
  <c r="BE303"/>
  <c r="BE309"/>
  <c r="BE359"/>
  <c r="BE371"/>
  <c r="BE389"/>
  <c r="BE395"/>
  <c r="BK231"/>
  <c r="J231"/>
  <c r="J106"/>
  <c i="13" r="BE141"/>
  <c r="BE173"/>
  <c r="BE211"/>
  <c r="BE245"/>
  <c r="BE252"/>
  <c r="BE284"/>
  <c r="BE308"/>
  <c r="BE320"/>
  <c r="BE331"/>
  <c r="BE337"/>
  <c r="BE350"/>
  <c r="BK349"/>
  <c r="J349"/>
  <c r="J106"/>
  <c i="14" r="BE129"/>
  <c r="BE139"/>
  <c r="BE143"/>
  <c r="BE150"/>
  <c r="BE185"/>
  <c r="BE211"/>
  <c r="BK163"/>
  <c r="J163"/>
  <c r="J102"/>
  <c i="15" r="E85"/>
  <c r="F125"/>
  <c r="BE132"/>
  <c r="BE137"/>
  <c r="BE172"/>
  <c r="BE176"/>
  <c r="BE187"/>
  <c r="BE209"/>
  <c i="16" r="F92"/>
  <c r="BE140"/>
  <c r="BE155"/>
  <c r="BE161"/>
  <c r="BE163"/>
  <c r="BE166"/>
  <c r="BE184"/>
  <c r="BE195"/>
  <c r="BE198"/>
  <c r="BE199"/>
  <c r="BE202"/>
  <c r="BE204"/>
  <c r="BE216"/>
  <c r="BE221"/>
  <c i="17" r="J117"/>
  <c r="BE133"/>
  <c r="BE165"/>
  <c r="BE169"/>
  <c r="BE184"/>
  <c i="18" r="F92"/>
  <c r="E110"/>
  <c r="J117"/>
  <c r="BE123"/>
  <c r="BE125"/>
  <c r="BE129"/>
  <c r="BE133"/>
  <c r="BE136"/>
  <c i="2" r="F94"/>
  <c r="BE177"/>
  <c r="BE215"/>
  <c r="BK185"/>
  <c r="J185"/>
  <c r="J100"/>
  <c i="3" r="BE145"/>
  <c i="4" r="BE133"/>
  <c r="BE159"/>
  <c i="5" r="E85"/>
  <c r="J118"/>
  <c r="BE140"/>
  <c r="BE194"/>
  <c r="BE219"/>
  <c r="BE272"/>
  <c r="BE320"/>
  <c r="BE357"/>
  <c r="BE392"/>
  <c i="6" r="BE128"/>
  <c r="BE172"/>
  <c r="BE181"/>
  <c r="BK133"/>
  <c r="J133"/>
  <c r="J100"/>
  <c r="BK223"/>
  <c r="J223"/>
  <c r="J104"/>
  <c i="7" r="BE154"/>
  <c i="8" r="BE129"/>
  <c i="9" r="J94"/>
  <c i="11" r="BE157"/>
  <c r="BE192"/>
  <c r="BE223"/>
  <c r="BE235"/>
  <c r="BE252"/>
  <c r="BE255"/>
  <c r="BE274"/>
  <c r="BE294"/>
  <c i="12" r="BE148"/>
  <c r="BE176"/>
  <c r="BE216"/>
  <c r="BE224"/>
  <c r="BE227"/>
  <c r="BE236"/>
  <c r="BE264"/>
  <c r="BE270"/>
  <c r="BE276"/>
  <c r="BE294"/>
  <c r="BE312"/>
  <c r="BE339"/>
  <c r="BE353"/>
  <c r="BE362"/>
  <c r="BE374"/>
  <c r="BE380"/>
  <c r="BE411"/>
  <c r="BK143"/>
  <c r="J143"/>
  <c r="J99"/>
  <c i="13" r="E116"/>
  <c r="F123"/>
  <c r="BE148"/>
  <c r="BE192"/>
  <c r="BE207"/>
  <c r="BE215"/>
  <c r="BE219"/>
  <c r="BE241"/>
  <c r="BE248"/>
  <c r="BE260"/>
  <c r="BE269"/>
  <c r="BE302"/>
  <c r="BE314"/>
  <c r="BE328"/>
  <c r="BE346"/>
  <c i="14" r="E116"/>
  <c r="BE146"/>
  <c r="BE154"/>
  <c r="BE174"/>
  <c r="BE178"/>
  <c r="BE188"/>
  <c r="BE194"/>
  <c i="15" r="J89"/>
  <c r="BE134"/>
  <c r="BE139"/>
  <c r="BE141"/>
  <c r="BE147"/>
  <c r="BE154"/>
  <c r="BE161"/>
  <c r="BE164"/>
  <c r="BE171"/>
  <c r="BE175"/>
  <c r="BE203"/>
  <c r="BE204"/>
  <c i="16" r="J89"/>
  <c r="E113"/>
  <c r="BE133"/>
  <c r="BE165"/>
  <c r="BE173"/>
  <c r="BE177"/>
  <c r="BE179"/>
  <c r="BE180"/>
  <c r="BE183"/>
  <c r="BE185"/>
  <c r="BE189"/>
  <c r="BE190"/>
  <c r="BE194"/>
  <c r="BE207"/>
  <c r="BE209"/>
  <c r="BE214"/>
  <c r="BE224"/>
  <c r="BE225"/>
  <c r="BK148"/>
  <c r="J148"/>
  <c r="J99"/>
  <c r="BK156"/>
  <c r="J156"/>
  <c r="J101"/>
  <c i="17" r="E85"/>
  <c r="F120"/>
  <c r="BE140"/>
  <c r="BE187"/>
  <c r="BE190"/>
  <c r="BK168"/>
  <c r="J168"/>
  <c r="J101"/>
  <c r="BK175"/>
  <c r="J175"/>
  <c r="J102"/>
  <c i="2" r="BE172"/>
  <c r="BE196"/>
  <c i="4" r="E109"/>
  <c r="BE128"/>
  <c i="5" r="BE134"/>
  <c r="BE168"/>
  <c r="BE248"/>
  <c r="BE254"/>
  <c r="BE329"/>
  <c r="BE397"/>
  <c i="6" r="F94"/>
  <c r="BE145"/>
  <c r="BE164"/>
  <c r="BE200"/>
  <c r="BE224"/>
  <c r="BK127"/>
  <c r="J127"/>
  <c r="J99"/>
  <c r="BK153"/>
  <c r="J153"/>
  <c r="J101"/>
  <c i="7" r="BE124"/>
  <c r="BE135"/>
  <c r="BK123"/>
  <c r="J123"/>
  <c r="J99"/>
  <c i="8" r="E85"/>
  <c i="9" r="J115"/>
  <c i="10" r="J91"/>
  <c i="11" r="BE146"/>
  <c r="BE179"/>
  <c r="BE214"/>
  <c r="BE226"/>
  <c r="BE246"/>
  <c i="12" r="BE140"/>
  <c r="BE194"/>
  <c r="BE250"/>
  <c r="BE318"/>
  <c r="BE326"/>
  <c r="BE331"/>
  <c r="BE350"/>
  <c r="BE356"/>
  <c r="BE377"/>
  <c r="BE398"/>
  <c r="BE402"/>
  <c r="BK219"/>
  <c r="J219"/>
  <c r="J104"/>
  <c i="13" r="BE145"/>
  <c r="BE159"/>
  <c r="BE225"/>
  <c r="BE235"/>
  <c r="BE281"/>
  <c r="BE290"/>
  <c r="BE296"/>
  <c r="BE305"/>
  <c r="BE317"/>
  <c i="14" r="BE136"/>
  <c r="BE160"/>
  <c r="BE168"/>
  <c r="BE181"/>
  <c r="BE202"/>
  <c r="BE205"/>
  <c r="BE215"/>
  <c i="15" r="BE133"/>
  <c r="BE138"/>
  <c r="BE146"/>
  <c r="BE150"/>
  <c r="BE156"/>
  <c r="BE160"/>
  <c r="BE162"/>
  <c r="BE165"/>
  <c r="BE188"/>
  <c r="BE196"/>
  <c r="BE197"/>
  <c r="BE198"/>
  <c i="16" r="BE126"/>
  <c r="BE132"/>
  <c r="BE138"/>
  <c r="BE146"/>
  <c r="BE149"/>
  <c r="BE167"/>
  <c r="BE171"/>
  <c r="BE174"/>
  <c r="BE181"/>
  <c r="BE196"/>
  <c r="BE200"/>
  <c r="BE201"/>
  <c r="BE203"/>
  <c r="BE206"/>
  <c r="BE208"/>
  <c r="BE212"/>
  <c r="BE217"/>
  <c i="17" r="BE136"/>
  <c i="18" r="J89"/>
  <c r="BE126"/>
  <c r="BE128"/>
  <c r="BE131"/>
  <c r="BE135"/>
  <c r="BE137"/>
  <c r="BE138"/>
  <c r="BK122"/>
  <c r="BK121"/>
  <c r="J121"/>
  <c r="J97"/>
  <c i="2" r="E85"/>
  <c r="BE135"/>
  <c r="BE186"/>
  <c r="BE191"/>
  <c r="BE205"/>
  <c i="3" r="BE168"/>
  <c r="BE174"/>
  <c i="4" r="BE123"/>
  <c r="BE143"/>
  <c r="BE164"/>
  <c r="BE171"/>
  <c i="5" r="BE232"/>
  <c r="BE311"/>
  <c r="BE338"/>
  <c r="BK125"/>
  <c r="J125"/>
  <c r="J99"/>
  <c i="6" r="BE134"/>
  <c i="11" r="BE131"/>
  <c r="BE165"/>
  <c r="BE202"/>
  <c r="BE229"/>
  <c r="BE232"/>
  <c r="BE243"/>
  <c r="BE264"/>
  <c r="BK293"/>
  <c r="J293"/>
  <c r="J105"/>
  <c i="12" r="BE151"/>
  <c r="BE187"/>
  <c r="BE220"/>
  <c r="BE244"/>
  <c r="BE282"/>
  <c r="BE288"/>
  <c r="BE300"/>
  <c r="BE368"/>
  <c r="BE407"/>
  <c r="BK401"/>
  <c r="J401"/>
  <c r="J111"/>
  <c r="BK406"/>
  <c r="J406"/>
  <c r="J112"/>
  <c r="BK410"/>
  <c r="J410"/>
  <c r="J113"/>
  <c i="13" r="BE135"/>
  <c r="BE166"/>
  <c r="BE195"/>
  <c r="BE238"/>
  <c r="BE272"/>
  <c r="BE299"/>
  <c i="14" r="BE197"/>
  <c i="15" r="BE145"/>
  <c r="BE149"/>
  <c r="BE152"/>
  <c r="BE153"/>
  <c r="BE158"/>
  <c r="BE159"/>
  <c r="BE166"/>
  <c r="BE179"/>
  <c r="BE185"/>
  <c r="BE195"/>
  <c r="BE201"/>
  <c r="BE211"/>
  <c i="16" r="BE162"/>
  <c r="BE168"/>
  <c r="BE170"/>
  <c r="BE175"/>
  <c r="BE178"/>
  <c r="BE186"/>
  <c r="BE192"/>
  <c r="BE197"/>
  <c r="BE205"/>
  <c r="BE211"/>
  <c r="BE213"/>
  <c r="BE215"/>
  <c r="BE219"/>
  <c r="BE222"/>
  <c i="17" r="BE126"/>
  <c r="BE151"/>
  <c r="BE154"/>
  <c r="BE158"/>
  <c r="BE176"/>
  <c r="BE178"/>
  <c r="BE193"/>
  <c r="BK125"/>
  <c r="J125"/>
  <c r="J98"/>
  <c i="18" r="BE127"/>
  <c r="BE130"/>
  <c r="BE132"/>
  <c i="4" r="J36"/>
  <c i="1" r="AW98"/>
  <c i="7" r="J36"/>
  <c i="1" r="AW101"/>
  <c i="12" r="F36"/>
  <c i="1" r="BC106"/>
  <c i="2" r="J36"/>
  <c i="1" r="AW96"/>
  <c i="4" r="F39"/>
  <c i="1" r="BD98"/>
  <c i="7" r="F39"/>
  <c i="1" r="BD101"/>
  <c i="8" r="F38"/>
  <c i="1" r="BC102"/>
  <c i="13" r="F35"/>
  <c i="1" r="BB107"/>
  <c i="15" r="F35"/>
  <c i="1" r="BB109"/>
  <c i="5" r="F36"/>
  <c i="1" r="BA99"/>
  <c i="8" r="F39"/>
  <c i="1" r="BD102"/>
  <c i="8" r="F37"/>
  <c i="1" r="BB102"/>
  <c i="13" r="F34"/>
  <c i="1" r="BA107"/>
  <c i="15" r="F36"/>
  <c i="1" r="BC109"/>
  <c i="18" r="F37"/>
  <c i="1" r="BD112"/>
  <c i="4" r="F37"/>
  <c i="1" r="BB98"/>
  <c i="15" r="F34"/>
  <c i="1" r="BA109"/>
  <c i="17" r="F37"/>
  <c i="1" r="BD111"/>
  <c i="18" r="J34"/>
  <c i="1" r="AW112"/>
  <c i="18" r="F36"/>
  <c i="1" r="BC112"/>
  <c i="3" r="F36"/>
  <c i="1" r="BA97"/>
  <c i="5" r="F38"/>
  <c i="1" r="BC99"/>
  <c i="14" r="F35"/>
  <c i="1" r="BB108"/>
  <c i="16" r="F34"/>
  <c i="1" r="BA110"/>
  <c i="10" r="J36"/>
  <c i="1" r="AW104"/>
  <c i="9" r="J36"/>
  <c i="1" r="AW103"/>
  <c i="6" r="J36"/>
  <c i="1" r="AW100"/>
  <c i="13" r="J34"/>
  <c i="1" r="AW107"/>
  <c i="11" r="F36"/>
  <c i="1" r="BC105"/>
  <c i="14" r="F34"/>
  <c i="1" r="BA108"/>
  <c i="16" r="F35"/>
  <c i="1" r="BB110"/>
  <c i="4" r="F38"/>
  <c i="1" r="BC98"/>
  <c i="6" r="F37"/>
  <c i="1" r="BB100"/>
  <c i="17" r="F35"/>
  <c i="1" r="BB111"/>
  <c i="2" r="F36"/>
  <c i="1" r="BA96"/>
  <c i="17" r="F34"/>
  <c i="1" r="BA111"/>
  <c i="2" r="F39"/>
  <c i="1" r="BD96"/>
  <c i="6" r="F38"/>
  <c i="1" r="BC100"/>
  <c i="18" r="F35"/>
  <c i="1" r="BB112"/>
  <c i="6" r="F36"/>
  <c i="1" r="BA100"/>
  <c i="15" r="F37"/>
  <c i="1" r="BD109"/>
  <c i="5" r="F39"/>
  <c i="1" r="BD99"/>
  <c i="12" r="F35"/>
  <c i="1" r="BB106"/>
  <c i="2" r="F37"/>
  <c i="1" r="BB96"/>
  <c i="3" r="F39"/>
  <c i="1" r="BD97"/>
  <c i="12" r="F34"/>
  <c i="1" r="BA106"/>
  <c i="3" r="J36"/>
  <c i="1" r="AW97"/>
  <c i="3" r="F37"/>
  <c i="1" r="BB97"/>
  <c i="5" r="F37"/>
  <c i="1" r="BB99"/>
  <c i="14" r="J34"/>
  <c i="1" r="AW108"/>
  <c i="3" r="F38"/>
  <c i="1" r="BC97"/>
  <c i="7" r="F36"/>
  <c i="1" r="BA101"/>
  <c i="11" r="F34"/>
  <c i="1" r="BA105"/>
  <c i="14" r="F37"/>
  <c i="1" r="BD108"/>
  <c i="15" r="J34"/>
  <c i="1" r="AW109"/>
  <c i="18" r="F34"/>
  <c i="1" r="BA112"/>
  <c i="7" r="F38"/>
  <c i="1" r="BC101"/>
  <c i="11" r="J34"/>
  <c i="1" r="AW105"/>
  <c i="12" r="F37"/>
  <c i="1" r="BD106"/>
  <c i="16" r="J34"/>
  <c i="1" r="AW110"/>
  <c i="7" r="F37"/>
  <c i="1" r="BB101"/>
  <c i="11" r="F37"/>
  <c i="1" r="BD105"/>
  <c i="13" r="F36"/>
  <c i="1" r="BC107"/>
  <c i="16" r="F36"/>
  <c i="1" r="BC110"/>
  <c i="2" r="F38"/>
  <c i="1" r="BC96"/>
  <c i="12" r="J34"/>
  <c i="1" r="AW106"/>
  <c i="9" r="J35"/>
  <c i="1" r="AV103"/>
  <c i="13" r="F37"/>
  <c i="1" r="BD107"/>
  <c i="16" r="F37"/>
  <c i="1" r="BD110"/>
  <c i="4" r="F36"/>
  <c i="1" r="BA98"/>
  <c i="17" r="F36"/>
  <c i="1" r="BC111"/>
  <c i="5" r="J36"/>
  <c i="1" r="AW99"/>
  <c i="8" r="F36"/>
  <c i="1" r="BA102"/>
  <c i="14" r="F36"/>
  <c i="1" r="BC108"/>
  <c i="8" r="J36"/>
  <c i="1" r="AW102"/>
  <c i="11" r="F35"/>
  <c i="1" r="BB105"/>
  <c i="17" r="J34"/>
  <c i="1" r="AW111"/>
  <c i="10" r="F35"/>
  <c i="1" r="AZ104"/>
  <c i="6" r="F39"/>
  <c i="1" r="BD100"/>
  <c r="AS94"/>
  <c i="12" l="1" r="R135"/>
  <c r="R134"/>
  <c r="P135"/>
  <c r="P134"/>
  <c i="1" r="AU106"/>
  <c i="3" r="P122"/>
  <c i="1" r="AU97"/>
  <c i="16" r="BK124"/>
  <c r="J124"/>
  <c r="J97"/>
  <c i="14" r="R127"/>
  <c r="R126"/>
  <c i="13" r="P127"/>
  <c r="P126"/>
  <c i="1" r="AU107"/>
  <c i="12" r="T135"/>
  <c r="T134"/>
  <c i="3" r="R122"/>
  <c i="16" r="R124"/>
  <c r="R123"/>
  <c i="14" r="T127"/>
  <c r="T126"/>
  <c i="13" r="R127"/>
  <c r="R126"/>
  <c i="2" r="T123"/>
  <c i="15" r="P128"/>
  <c i="1" r="AU109"/>
  <c i="16" r="T123"/>
  <c i="15" r="R129"/>
  <c r="R128"/>
  <c i="14" r="P127"/>
  <c r="P126"/>
  <c i="1" r="AU108"/>
  <c i="12" r="BK135"/>
  <c r="J135"/>
  <c r="J97"/>
  <c i="15" r="T128"/>
  <c i="2" r="P123"/>
  <c i="1" r="AU96"/>
  <c i="13" r="BK127"/>
  <c r="J127"/>
  <c r="J97"/>
  <c r="T127"/>
  <c r="T126"/>
  <c i="3" r="T122"/>
  <c i="12" r="J136"/>
  <c r="J98"/>
  <c i="14" r="BK127"/>
  <c r="J127"/>
  <c r="J97"/>
  <c i="3" r="J123"/>
  <c r="J99"/>
  <c i="4" r="J122"/>
  <c r="J99"/>
  <c i="8" r="BK121"/>
  <c r="J121"/>
  <c i="10" r="BK121"/>
  <c r="J121"/>
  <c r="J98"/>
  <c i="15" r="BK129"/>
  <c r="J129"/>
  <c r="J97"/>
  <c i="16" r="J125"/>
  <c r="J98"/>
  <c i="6" r="BK126"/>
  <c r="J126"/>
  <c i="17" r="BK124"/>
  <c r="J124"/>
  <c r="J97"/>
  <c i="2" r="BK123"/>
  <c r="J123"/>
  <c r="J98"/>
  <c i="7" r="BK122"/>
  <c r="J122"/>
  <c r="J98"/>
  <c i="9" r="J122"/>
  <c r="J99"/>
  <c i="13" r="J128"/>
  <c r="J98"/>
  <c i="16" r="BK159"/>
  <c r="J159"/>
  <c r="J102"/>
  <c i="18" r="BK120"/>
  <c r="J120"/>
  <c r="J96"/>
  <c r="J122"/>
  <c r="J98"/>
  <c i="11" r="BK126"/>
  <c r="J126"/>
  <c r="J97"/>
  <c i="15" r="J181"/>
  <c r="J104"/>
  <c i="5" r="BK124"/>
  <c r="J124"/>
  <c r="J98"/>
  <c i="10" r="J35"/>
  <c i="1" r="AV104"/>
  <c r="AT104"/>
  <c i="2" r="J35"/>
  <c i="1" r="AV96"/>
  <c r="AT96"/>
  <c i="4" r="F35"/>
  <c i="1" r="AZ98"/>
  <c r="BA95"/>
  <c r="BA94"/>
  <c r="W30"/>
  <c i="5" r="J35"/>
  <c i="1" r="AV99"/>
  <c r="AT99"/>
  <c i="9" r="J32"/>
  <c i="1" r="AG103"/>
  <c r="BD95"/>
  <c r="BD94"/>
  <c r="W33"/>
  <c i="3" r="F35"/>
  <c i="1" r="AZ97"/>
  <c i="14" r="F33"/>
  <c i="1" r="AZ108"/>
  <c i="6" r="F35"/>
  <c i="1" r="AZ100"/>
  <c i="15" r="F33"/>
  <c i="1" r="AZ109"/>
  <c i="13" r="J33"/>
  <c i="1" r="AV107"/>
  <c r="AT107"/>
  <c i="8" r="J32"/>
  <c i="1" r="AG102"/>
  <c r="AT103"/>
  <c i="12" r="F33"/>
  <c i="1" r="AZ106"/>
  <c i="16" r="J33"/>
  <c i="1" r="AV110"/>
  <c r="AT110"/>
  <c r="BB95"/>
  <c r="AX95"/>
  <c i="5" r="F35"/>
  <c i="1" r="AZ99"/>
  <c i="11" r="J33"/>
  <c i="1" r="AV105"/>
  <c r="AT105"/>
  <c r="BC95"/>
  <c r="BC94"/>
  <c r="AY94"/>
  <c i="12" r="J33"/>
  <c i="1" r="AV106"/>
  <c r="AT106"/>
  <c i="17" r="J33"/>
  <c i="1" r="AV111"/>
  <c r="AT111"/>
  <c i="18" r="J33"/>
  <c i="1" r="AV112"/>
  <c r="AT112"/>
  <c i="7" r="J35"/>
  <c i="1" r="AV101"/>
  <c r="AT101"/>
  <c i="15" r="J33"/>
  <c i="1" r="AV109"/>
  <c r="AT109"/>
  <c i="4" r="J32"/>
  <c i="1" r="AG98"/>
  <c i="9" r="F35"/>
  <c i="1" r="AZ103"/>
  <c i="2" r="F35"/>
  <c i="1" r="AZ96"/>
  <c i="8" r="F35"/>
  <c i="1" r="AZ102"/>
  <c i="16" r="F33"/>
  <c i="1" r="AZ110"/>
  <c i="7" r="F35"/>
  <c i="1" r="AZ101"/>
  <c i="18" r="F33"/>
  <c i="1" r="AZ112"/>
  <c i="4" r="J35"/>
  <c i="1" r="AV98"/>
  <c r="AT98"/>
  <c i="11" r="F33"/>
  <c i="1" r="AZ105"/>
  <c i="6" r="J32"/>
  <c i="1" r="AG100"/>
  <c i="3" r="J32"/>
  <c i="1" r="AG97"/>
  <c i="8" r="J35"/>
  <c i="1" r="AV102"/>
  <c r="AT102"/>
  <c i="6" r="J35"/>
  <c i="1" r="AV100"/>
  <c r="AT100"/>
  <c i="17" r="F33"/>
  <c i="1" r="AZ111"/>
  <c i="14" r="J33"/>
  <c i="1" r="AV108"/>
  <c r="AT108"/>
  <c i="3" r="J35"/>
  <c i="1" r="AV97"/>
  <c r="AT97"/>
  <c i="13" r="F33"/>
  <c i="1" r="AZ107"/>
  <c i="4" l="1" r="J41"/>
  <c i="8" r="J41"/>
  <c i="3" r="J41"/>
  <c i="6" r="J41"/>
  <c i="9" r="J41"/>
  <c i="13" r="BK126"/>
  <c r="J126"/>
  <c i="8" r="J98"/>
  <c i="11" r="BK125"/>
  <c r="J125"/>
  <c i="12" r="BK134"/>
  <c r="J134"/>
  <c r="J96"/>
  <c i="15" r="BK128"/>
  <c r="J128"/>
  <c i="6" r="J98"/>
  <c i="16" r="BK123"/>
  <c r="J123"/>
  <c r="J96"/>
  <c i="17" r="BK123"/>
  <c r="J123"/>
  <c r="J96"/>
  <c i="14" r="BK126"/>
  <c r="J126"/>
  <c r="J96"/>
  <c i="1" r="AN103"/>
  <c r="AN102"/>
  <c r="AN98"/>
  <c r="AN100"/>
  <c r="AN97"/>
  <c r="AU95"/>
  <c r="AU94"/>
  <c r="AZ95"/>
  <c r="AV95"/>
  <c i="5" r="J32"/>
  <c i="1" r="AG99"/>
  <c r="AN99"/>
  <c i="11" r="J30"/>
  <c i="1" r="AG105"/>
  <c r="AN105"/>
  <c i="10" r="J32"/>
  <c i="1" r="AG104"/>
  <c r="AN104"/>
  <c i="18" r="J30"/>
  <c i="1" r="AG112"/>
  <c r="AN112"/>
  <c r="AW94"/>
  <c r="AK30"/>
  <c i="7" r="J32"/>
  <c i="1" r="AG101"/>
  <c r="AN101"/>
  <c r="AY95"/>
  <c r="BB94"/>
  <c r="W31"/>
  <c i="15" r="J30"/>
  <c i="1" r="AG109"/>
  <c r="AN109"/>
  <c i="13" r="J30"/>
  <c i="1" r="AG107"/>
  <c r="AN107"/>
  <c r="AW95"/>
  <c r="W32"/>
  <c i="2" r="J32"/>
  <c i="1" r="AG96"/>
  <c r="AN96"/>
  <c i="10" l="1" r="J41"/>
  <c i="13" r="J39"/>
  <c i="11" r="J96"/>
  <c i="15" r="J39"/>
  <c i="2" r="J41"/>
  <c i="5" r="J41"/>
  <c i="18" r="J39"/>
  <c i="7" r="J41"/>
  <c i="11" r="J39"/>
  <c i="13" r="J96"/>
  <c i="15" r="J96"/>
  <c i="1" r="AZ94"/>
  <c r="AV94"/>
  <c r="AK29"/>
  <c r="AG95"/>
  <c i="12" r="J30"/>
  <c i="1" r="AG106"/>
  <c r="AN106"/>
  <c r="AX94"/>
  <c i="17" r="J30"/>
  <c i="1" r="AG111"/>
  <c r="AN111"/>
  <c i="14" r="J30"/>
  <c i="1" r="AG108"/>
  <c r="AN108"/>
  <c i="16" r="J30"/>
  <c i="1" r="AG110"/>
  <c r="AN110"/>
  <c r="AT95"/>
  <c l="1" r="AN95"/>
  <c i="12" r="J39"/>
  <c i="14" r="J39"/>
  <c i="16" r="J39"/>
  <c i="17" r="J39"/>
  <c i="1" r="AG94"/>
  <c r="AT94"/>
  <c r="W29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<sst xmlns="http://schemas.openxmlformats.org/spreadsheetml/2006/main">
  <si>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</si>
  <si>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</si>
  <si>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</si>
  <si>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</si>
  <si>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</si>
  <si>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{ede7da67-a663-4682-ae7b-ad772390761a}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</si>
  <si>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</si>
  <si>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</si>
  <si>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</si>
  <si>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</si>
  <si>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</si>
  <si>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</si>
  <si>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</si>
  <si>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</si>
  <si>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00238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</si>
  <si>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</si>
  <si>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</si>
  <si>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Zainvestování území pro RD v lokalitě Babka Litomyšl, REVIZE Č.1. – 03/2021</t>
  </si>
  <si>
    <t>KSO:</t>
  </si>
  <si>
    <t>CC-CZ:</t>
  </si>
  <si>
    <t>Místo:</t>
  </si>
  <si>
    <t>Litomyšl</t>
  </si>
  <si>
    <t>Datum:</t>
  </si>
  <si>
    <t>23. 3. 2021</t>
  </si>
  <si>
    <t>Zadavatel:</t>
  </si>
  <si>
    <t>IČ:</t>
  </si>
  <si>
    <t>00276944</t>
  </si>
  <si>
    <t>Město Litomyšl</t>
  </si>
  <si>
    <t>DIČ:</t>
  </si>
  <si>
    <t>CZ00276944</t>
  </si>
  <si>
    <t>Uchazeč:</t>
  </si>
  <si>
    <t>Vyplň údaj</t>
  </si>
  <si>
    <t>Projektant:</t>
  </si>
  <si>
    <t>15036499</t>
  </si>
  <si>
    <t>K I P spol. s r. o.</t>
  </si>
  <si>
    <t>CZ15036499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</si>
  <si>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</si>
  <si>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</si>
  <si>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</si>
  <si>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</si>
  <si>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</si>
  <si>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</si>
  <si>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</si>
  <si>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</si>
  <si>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</si>
  <si>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</si>
  <si>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</si>
  <si>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</si>
  <si>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</si>
  <si>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</si>
  <si>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</si>
  <si>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</si>
  <si>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</si>
  <si>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</si>
  <si>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</si>
  <si>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</si>
  <si>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</si>
  <si>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</si>
  <si>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</si>
  <si>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</si>
  <si>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</si>
  <si>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</si>
  <si>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</si>
  <si>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</si>
  <si>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</si>
  <si>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</si>
  <si>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</si>
  <si>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</si>
  <si>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</si>
  <si>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</si>
  <si>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</si>
  <si>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</si>
  <si>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</si>
  <si>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</si>
  <si>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</si>
  <si>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</si>
  <si>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</si>
  <si>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</si>
  <si>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</si>
  <si>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</si>
  <si>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</si>
  <si>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</si>
  <si>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</si>
  <si>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</si>
  <si>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SO.01</t>
  </si>
  <si>
    <t>Komunikace a zpevněné plochy, průlehy</t>
  </si>
  <si>
    <t>STA</t>
  </si>
  <si>
    <t>1</t>
  </si>
  <si>
    <t>{921423a8-9ca7-48c1-875f-88aa11363329}</t>
  </si>
  <si>
    <t>2</t>
  </si>
  <si>
    <t>/</t>
  </si>
  <si>
    <t>SO.101.1</t>
  </si>
  <si>
    <t>Protierozní průlehy</t>
  </si>
  <si>
    <t>Soupis</t>
  </si>
  <si>
    <t>{df4c0e74-7c02-401e-8687-775f094223f7}</t>
  </si>
  <si>
    <t>SO.101.2</t>
  </si>
  <si>
    <t>Odstraňovací práce</t>
  </si>
  <si>
    <t>{72db0a97-b198-473d-b8f5-145d2b500441}</t>
  </si>
  <si>
    <t>SO.101.3</t>
  </si>
  <si>
    <t>Zemní práce</t>
  </si>
  <si>
    <t>{4a7a9732-822b-431b-8d9d-d6e18ae07160}</t>
  </si>
  <si>
    <t>SO.101.4</t>
  </si>
  <si>
    <t>Zpevněné plochy</t>
  </si>
  <si>
    <t>{4b0449cb-3bd4-4c09-b531-abc627122efa}</t>
  </si>
  <si>
    <t>SO.101.5</t>
  </si>
  <si>
    <t>Odvodnění</t>
  </si>
  <si>
    <t>{a7dc1abd-4104-4d3a-aeca-d6ddcbaf54bf}</t>
  </si>
  <si>
    <t>SO.101.6</t>
  </si>
  <si>
    <t>Dopravní značení a zařízení</t>
  </si>
  <si>
    <t>{b42f4753-deb0-4c37-b476-84e7fb998b1d}</t>
  </si>
  <si>
    <t>SO.101.7</t>
  </si>
  <si>
    <t>Skládkovné</t>
  </si>
  <si>
    <t>{4065bc28-ceeb-4220-a73c-599576270d38}</t>
  </si>
  <si>
    <t>SO.101.8</t>
  </si>
  <si>
    <t>Provizorní komunikace</t>
  </si>
  <si>
    <t>{c62a183f-8b31-40de-a8f9-3535eb5dcc88}</t>
  </si>
  <si>
    <t>SO.101.9</t>
  </si>
  <si>
    <t>Zkoušení materiálů</t>
  </si>
  <si>
    <t>{6a5fcff3-e0c1-438f-bf1e-7f8bf5b9bc55}</t>
  </si>
  <si>
    <t>SO.301</t>
  </si>
  <si>
    <t>Kanalizace splašková</t>
  </si>
  <si>
    <t>{b72d4154-0c24-40f0-9cf5-13ed0a208a70}</t>
  </si>
  <si>
    <t>SO.302</t>
  </si>
  <si>
    <t>Kanalizace dešťová</t>
  </si>
  <si>
    <t>{35d6b8c2-d8dc-4d30-b970-7dfc669bd735}</t>
  </si>
  <si>
    <t>SO.303</t>
  </si>
  <si>
    <t>Vodovod</t>
  </si>
  <si>
    <t>{ae9d4c4a-3920-4a85-9e48-5e4ee421188a}</t>
  </si>
  <si>
    <t>SO.304</t>
  </si>
  <si>
    <t>Přeložka výtlačného vodovodního potrubí</t>
  </si>
  <si>
    <t>{23548636-c894-4fed-8851-2b959387183d}</t>
  </si>
  <si>
    <t>SO.401</t>
  </si>
  <si>
    <t>Veřejné osvětlení</t>
  </si>
  <si>
    <t>{f9b05dab-e404-448b-835f-12042181633b}</t>
  </si>
  <si>
    <t>SO 501</t>
  </si>
  <si>
    <t>STL plynovod</t>
  </si>
  <si>
    <t>{8a08e9b5-8b85-42fe-9ac4-b098f081bff7}</t>
  </si>
  <si>
    <t>827 52 11</t>
  </si>
  <si>
    <t>SO.701</t>
  </si>
  <si>
    <t>Pilíře měření</t>
  </si>
  <si>
    <t>{a5423289-55ce-4a0b-956a-7224436d6d44}</t>
  </si>
  <si>
    <t>VRN</t>
  </si>
  <si>
    <t>Ostatní a vedlejší ropočtové náklady</t>
  </si>
  <si>
    <t>{9bdc131c-794f-4f5f-a2c7-76ace4eecb3f}</t>
  </si>
  <si>
    <t>KRYCÍ LIST SOUPISU PRACÍ</t>
  </si>
  <si>
    <t>Objekt:</t>
  </si>
  <si>
    <t>SO.01 - Komunikace a zpevněné plochy, průlehy</t>
  </si>
  <si>
    <t>Soupis:</t>
  </si>
  <si>
    <t>SO.101.1 - Protierozní průlehy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</si>
  <si>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</si>
  <si>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</si>
  <si>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</si>
  <si>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</si>
  <si>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</si>
  <si>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</si>
  <si>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4 - Vodorovné konstrukce</t>
  </si>
  <si>
    <t>8 -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</si>
  <si>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</si>
  <si>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</si>
  <si>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</si>
  <si>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</si>
  <si>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</si>
  <si>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</si>
  <si>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</si>
  <si>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</si>
  <si>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</si>
  <si>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</si>
  <si>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</si>
  <si>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</si>
  <si>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</si>
  <si>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</si>
  <si>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</si>
  <si>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12110</t>
  </si>
  <si>
    <t>SEJMUTÍ ORNICE NEBO LESNÍ PŮDY</t>
  </si>
  <si>
    <t>M3</t>
  </si>
  <si>
    <t>4</t>
  </si>
  <si>
    <t>P</t>
  </si>
  <si>
    <t xml:space="preserve">Poznámka k položce:_x000d_
položka zahrnuje sejmutí ornice bez ohledu na tloušťku vrstvy a její vodorovnou vnitrostaveništní dopravu  nezahrnuje uložení na trvalou skládku</t>
  </si>
  <si>
    <t>VV</t>
  </si>
  <si>
    <t>Sejmutí ornice a podorničí v místech valů proti dešťové vodě - ponecháno na mezideponii v místě stavby a použito na rozprostření ornice</t>
  </si>
  <si>
    <t>"Těleso A1 - 18,60"18,60</t>
  </si>
  <si>
    <t>"Těleso A2 - 23,88"23,88</t>
  </si>
  <si>
    <t>"Těleso A3 - 11,97"11,97</t>
  </si>
  <si>
    <t>"Těleso A4 - 67,16"67,16</t>
  </si>
  <si>
    <t>"Těleso A5 - 8,27"8,27</t>
  </si>
  <si>
    <t>"Těleso B - 12,16"12,16</t>
  </si>
  <si>
    <t>Součet</t>
  </si>
  <si>
    <t>121104</t>
  </si>
  <si>
    <t>SEJMUTÍ ORNICE NEBO LESNÍ PŮDY S ODVOZEM DO 5KM</t>
  </si>
  <si>
    <t>Odvezení ornice sejmuté v místech valů na pozemek č. 163/1 k.ú. Kornice [669521]</t>
  </si>
  <si>
    <t>"Těleso A1"94,45-18,60</t>
  </si>
  <si>
    <t>"Těleso A2"113,63-23,88</t>
  </si>
  <si>
    <t>"Těleso A3"61,29-11,97</t>
  </si>
  <si>
    <t>"Těleso A4"416,49-67,16</t>
  </si>
  <si>
    <t>"Těleso A5"43,12-8,27</t>
  </si>
  <si>
    <t>"Těleso B"58,16-12,16</t>
  </si>
  <si>
    <t>"Plocha vsakovacích objektů"32,00*0,55</t>
  </si>
  <si>
    <t>3</t>
  </si>
  <si>
    <t>12273</t>
  </si>
  <si>
    <t>ODKOPÁVKY A PROKOPÁVKY OBECNÉ TŘ. I</t>
  </si>
  <si>
    <t>6</t>
  </si>
  <si>
    <t xml:space="preserve">Poznámka k položce:_x000d_
položka zahrnuje:  - vodorovná a svislá doprava v místě stavby,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</si>
  <si>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 xml:space="preserve">V místech vsakovacích objektů u vodního valu </t>
  </si>
  <si>
    <t xml:space="preserve">Zatřídění zeminy dle ČSN 73 6133 - Návrh a provádění zemního tělesa pozemních komunikací - Třída I. </t>
  </si>
  <si>
    <t xml:space="preserve">Těžba je prováděna běžnými výkopovými mechanizmy </t>
  </si>
  <si>
    <t>Umístěno na zemník pro další využití zeminy v místě stavby</t>
  </si>
  <si>
    <t xml:space="preserve">Plocha říčního kamene </t>
  </si>
  <si>
    <t>32,00*0,50</t>
  </si>
  <si>
    <t xml:space="preserve">Plocha vsakovaícho objektu </t>
  </si>
  <si>
    <t>(3,14*0,80*0,80*6,00)*2</t>
  </si>
  <si>
    <t xml:space="preserve">Plocha drenážního potrubí </t>
  </si>
  <si>
    <t>6,25*1,00*0,20</t>
  </si>
  <si>
    <t>17111</t>
  </si>
  <si>
    <t>ULOŽENÍ SYPANINY DO NÁSYPŮ SE ZLEPŠENÍM ZEMINY</t>
  </si>
  <si>
    <t>8</t>
  </si>
  <si>
    <t xml:space="preserve">Poznámka k položce:_x000d_
položka zahrnuje:   - kompletní provedení zemní konstrukce vč. výběru vhodného materiálu   - úprava  ukládaného  materiálu  vlhčením,  tříděním,  promícháním  nebo  vysoušením,  příp. jiné úpravy za účelem zlepšení jeho  mech. vlastností   - hutnění i různé míry hutnění    - ošetření úložiště po celou dobu práce v něm vč. klimatických opatření   - ztížení v okolí vedení, konstrukcí a objektů a jejich dočasné zajištění   - ztížení provádění vč. hutnění ve ztížených podmínkách a stísněných prostorech   - ztížené ukládání sypaniny pod vodu   - ukládání po vrstvách a po jiných nutných částech (figurách) vč. dosypávek   - spouštění a nošení materiálu   - výměna částí zemní konstrukce znehodnocené klimatickými vlivy   - ruční hutnění a výplň jam a prohlubní v podloží   - úprava, očištění, ochrana a zhutnění podloží   - svahování, hutnění a uzavírání povrchů svahů   - zřízení lavic na svazích   - udržování úložiště a jeho ochrana proti vodě   - odvedení nebo obvedení vody v okolí úložiště a v úložišti   - veškeré  pomocné konstrukce umožňující provedení  zemní konstrukce  (příjezdy,  sjezdy,  nájezdy, lešení, podpěrné konstrukce, přemostění, zpevněné plochy, zakrytí a pod.)</t>
  </si>
  <si>
    <t xml:space="preserve">Vápeno cementová stabilizace hutněná po cca 300 mm PS 100 % </t>
  </si>
  <si>
    <t xml:space="preserve">Část vodního valu z materiálu získaného při odstranění přebytečného materiálu z SO 101.4 - pol. č. 11331A </t>
  </si>
  <si>
    <t>Pro vytvoření vodního valu</t>
  </si>
  <si>
    <t>"Těleso A1"134,95</t>
  </si>
  <si>
    <t>"Těleso A2"136,76</t>
  </si>
  <si>
    <t>"Těleso A3"88,11</t>
  </si>
  <si>
    <t>"Těleso A4"718,32</t>
  </si>
  <si>
    <t>"Těleso A5"70,30</t>
  </si>
  <si>
    <t>"Těleso B"83,53</t>
  </si>
  <si>
    <t>"Vsakovací objekty"(3,14*0,80*0,80-3,14*0,40*0,40)*4,10</t>
  </si>
  <si>
    <t>5</t>
  </si>
  <si>
    <t>18231</t>
  </si>
  <si>
    <t>ROZPROSTŘENÍ ORNICE V ROVINĚ V TL DO 0,10M</t>
  </si>
  <si>
    <t>M2</t>
  </si>
  <si>
    <t>10</t>
  </si>
  <si>
    <t xml:space="preserve">Poznámka k položce:_x000d_
položka zahrnuje:  nutné přemístění ornice z dočasných skládek vzdálených do 200m  rozprostření ornice v předepsané tloušťce v rovině a ve svahu do 1:5</t>
  </si>
  <si>
    <t xml:space="preserve">Ohumusování v místech valů proti dešťové vodě tl. 100 mm  Bude použita ornice z pol č. 121104</t>
  </si>
  <si>
    <t>142,04/0,10</t>
  </si>
  <si>
    <t>18241</t>
  </si>
  <si>
    <t>ZALOŽENÍ TRÁVNÍKU RUČNÍM VÝSEVEM</t>
  </si>
  <si>
    <t>12</t>
  </si>
  <si>
    <t>Poznámka k položce:_x000d_
Zahrnuje dodání předepsané travní směsi, její výsev na ornici, první pokosení, to vše bez ohledu na sklon terénu</t>
  </si>
  <si>
    <t>Výkres D.1.2 Podrobná situace stavby</t>
  </si>
  <si>
    <t>Založení trávníků v místech ohumusování</t>
  </si>
  <si>
    <t xml:space="preserve">Příprava plochy rozprostřené ornice pro osetí travním semenem </t>
  </si>
  <si>
    <t xml:space="preserve">Zalévání nově založeného trávníku - 1 x denně po dobu dvou týdnů  6 l / m2 při zalévání</t>
  </si>
  <si>
    <t>1420,4</t>
  </si>
  <si>
    <t>Vodorovné konstrukce</t>
  </si>
  <si>
    <t>7</t>
  </si>
  <si>
    <t>451312</t>
  </si>
  <si>
    <t>PODKLADNÍ A VÝPLŇOVÉ VRSTVY Z PROSTÉHO BETONU C12/15</t>
  </si>
  <si>
    <t>14</t>
  </si>
  <si>
    <t xml:space="preserve">Poznámka k položce:_x000d_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</t>
  </si>
  <si>
    <t>Podkladní beton C 12/15 pod drenážní potrubí tl, 100 mm</t>
  </si>
  <si>
    <t>6,25*0,10*1,00</t>
  </si>
  <si>
    <t>451313</t>
  </si>
  <si>
    <t>PODKLADNÍ A VÝPLŇOVÉ VRSTVY Z PROSTÉHO BETONU C16/20</t>
  </si>
  <si>
    <t>16</t>
  </si>
  <si>
    <t>Obetonování horní části vasakovacího objektu</t>
  </si>
  <si>
    <t>(3,14*0,80*0,80-3,14*0,40*0,40)*1,60*2</t>
  </si>
  <si>
    <t>9</t>
  </si>
  <si>
    <t>45159</t>
  </si>
  <si>
    <t>PODKL A VÝPLŇ VRSTVY Z UPRAVENÉHO KAMENE</t>
  </si>
  <si>
    <t>18</t>
  </si>
  <si>
    <t xml:space="preserve">Poznámka k položce:_x000d_
položka zahrnuje dodávku předepsaného kamene, mimostaveništní a vnitrostaveništní dopravu a jeho uložení   není-li v zadávací dokumentaci uvedeno jinak, jedná se o nakupovaný materiál</t>
  </si>
  <si>
    <t>Říční kamenivo fr. 16/32</t>
  </si>
  <si>
    <t xml:space="preserve">Dno vsakovacích objektů </t>
  </si>
  <si>
    <t>((3,14*0,65*0,65-3,14*0,40*0,40)*0,50*2)+(3,14*0,65*0,65*0,50*2)</t>
  </si>
  <si>
    <t xml:space="preserve">Horní plocha vsakovacích objektů </t>
  </si>
  <si>
    <t>32,00*1,00+6,25*1,00*0,10</t>
  </si>
  <si>
    <t>Potrubí</t>
  </si>
  <si>
    <t>87460</t>
  </si>
  <si>
    <t>POTRUBÍ Z TRUB PLAST ODPAD DN DO 800MM</t>
  </si>
  <si>
    <t>M</t>
  </si>
  <si>
    <t>20</t>
  </si>
  <si>
    <t xml:space="preserve">Poznámka k položce:_x000d_
položky pro zhotovení potrubí platí bez ohledu na sklon   zahrnuje:   - výrobní dokumentaci (včetně technologického předpisu)   - dodání veškerého trubního a pomocného materiálu  (trouby,  trubky,  tvarovky,  spojovací a těsnící  materiál a pod.), podpěrných, závěsných a upevňovacích prvků, včetně potřebných úprav   - úprava a příprava podkladu a podpěr, očištění a ošetření podkladu a podpěr   - zřízení plně funkčního potrubí, kompletní soustavy, podle příslušného technologického předpisu   - zřízení potrubí i jednotlivých částí po etapách, včetně pracovních spar a spojů, pracovního zaslepení konců a pod.   - úprava prostupů, průchodů  šachtami a komorami, okolí podpěr a vyústění, zaústění, napojení, vyvedení a upevnění odpad. výustí   - ochrana potrubí nátěrem (vč. úpravy povrchu), případně izolací, nejsou-li tyto práce předmětem jiné položky   - úprava, očištění a ošetření prostoru kolem potrubí   - položky platí pro práce prováděné v prostoru zapaženém i nezapaženém a i v kolektorech, chráničkách   - položky zahrnují i práce spojené s nutnými obtoky, převáděním a čerpáním vody   nezahrnuje zkoušky vodotěsnosti a televizní prohlídku</t>
  </si>
  <si>
    <t>Korugované potrubí DN 800</t>
  </si>
  <si>
    <t>6,00*2</t>
  </si>
  <si>
    <t>11</t>
  </si>
  <si>
    <t>875332</t>
  </si>
  <si>
    <t>POTRUBÍ DREN Z TRUB PLAST DN DO 150MM DĚROVANÝCH</t>
  </si>
  <si>
    <t>22</t>
  </si>
  <si>
    <t xml:space="preserve">Poznámka k položce:_x000d_
položky pro zhotovení potrubí platí bez ohledu na sklon   zahrnuje:   - výrobní dokumentaci (včetně technologického předpisu)   - dodání veškerého trubního a pomocného materiálu  (trouby,  trubky,  tvarovky,  spojovací a těsnící  materiál a pod.), podpěrných, závěsných a upevňovacích prvků, včetně potřebných úprav   - úprava a příprava podkladu a podpěr, očištění a ošetření podkladu a podpěr   - zřízení plně funkčního potrubí, kompletní soustavy, podle příslušného technologického předpisu   - zřízení potrubí i jednotlivých částí po etapách, včetně pracovních spar a spojů, pracovního zaslepení konců a pod.   - úprava prostupů, průchodů  šachtami a komorami, okolí podpěr a vyústění, zaústění, napojení, vyvedení a upevnění odpad. výustí   - ochrana potrubí nátěrem (vč. úpravy povrchu), případně izolací, nejsou-li tyto práce předmětem jiné položky   - úprava, očištění a ošetření prostoru kolem potrubí   - položky platí pro práce prováděné v prostoru zapaženém i nezapaženém a i v kolektorech, chráničkách   - položky zahrnují i práce spojené s nutnými obtoky, převáděním a čerpáním vody</t>
  </si>
  <si>
    <t>Částečně perforované drenážní potrubí DN 150</t>
  </si>
  <si>
    <t>6,25*2</t>
  </si>
  <si>
    <t>89416</t>
  </si>
  <si>
    <t>ŠACHTY KANALIZAČ Z BETON DÍLCŮ NA POTRUBÍ DN DO 800MM</t>
  </si>
  <si>
    <t>KUS</t>
  </si>
  <si>
    <t>24</t>
  </si>
  <si>
    <t xml:space="preserve">Poznámka k položce:_x000d_
položka zahrnuje:  - poklopy s rámem, mříže s rámem, stupadla, žebříky, stropy z bet. dílců a pod.  - předepsané betonové skruže, prefabrikované nebo monolitické betonové dno  - dodání  dílce  požadovaného  tvaru  a  vlastností,  jeho  skladování,  doprava  a  osazení  do  definitivní polohy, včetně komplexní technologie výroby a montáže dílců, ošetření a ochrana dílců,  - u dílců železobetonových a předpjatých veškerá výztuž, případně i tuhé kovové prvky a závěsná oka,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</t>
  </si>
  <si>
    <t>Vrchni část vsakovacích objektů</t>
  </si>
  <si>
    <t>SO.101.2 - Odstraňovací práce</t>
  </si>
  <si>
    <t>9 - Ostatní konstrukce a práce</t>
  </si>
  <si>
    <t>111204</t>
  </si>
  <si>
    <t>ODSTRANĚNÍ KŘOVIN S ODVOZEM DO 5KM</t>
  </si>
  <si>
    <t xml:space="preserve">Poznámka k položce:_x000d_
odstranění křovin a stromů do průměru 100 mm   doprava dřevin na předepsanou vzdálenost   spálení na hromadách nebo štěpkování</t>
  </si>
  <si>
    <t>Odstranění živého plotu a následné štěpkování, naložení a odvezení do recyklačního střediska Malinové dolce</t>
  </si>
  <si>
    <t>39,80*1,20</t>
  </si>
  <si>
    <t>113324</t>
  </si>
  <si>
    <t>ODSTRAN PODKL ZPEVNĚNÝCH PLOCH Z KAMENIVA NESTMEL, ODVOZ DO 5KM</t>
  </si>
  <si>
    <t>Poznámka k položce:_x000d_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</si>
  <si>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Výkres D.1.2 Podrobná situace stavby; D.1.4 Vzorový příčný řez </t>
  </si>
  <si>
    <t xml:space="preserve">Včetně naložení a odvezení na skládku investora </t>
  </si>
  <si>
    <t xml:space="preserve">Tloušťka 0.27 m v místech nové konstrukce vozovky </t>
  </si>
  <si>
    <t>Tloušťka 0.20 m v místě napojení na stávající komunikaci</t>
  </si>
  <si>
    <t>Tloušťka 0.35 m v místě nezpevněné komunikace</t>
  </si>
  <si>
    <t>912,60*0,27+60,00*0,27+490,84*0,35+34,00*0,50*0,20</t>
  </si>
  <si>
    <t>113474</t>
  </si>
  <si>
    <t>ODSTRAN KRYTU ZPEVNĚNÝCH PLOCH Z DLAŽEB KOSTEK VČET PODKL, ODVOZ DO 5KM</t>
  </si>
  <si>
    <t xml:space="preserve">Odstranění stávající zámkové dlažby v místě vjezdu do obytné zóny </t>
  </si>
  <si>
    <t xml:space="preserve">Včetně očištění a narovnání na paletu </t>
  </si>
  <si>
    <t>Včetně naložení a odvezení na deponii investora</t>
  </si>
  <si>
    <t>33,45*0,54</t>
  </si>
  <si>
    <t>11372</t>
  </si>
  <si>
    <t>FRÉZOVÁNÍ ZPEVNĚNÝCH PLOCH ASFALTOVÝCH</t>
  </si>
  <si>
    <t>Asfaltový recyklát bude odkoupen zhotovitelem stavby</t>
  </si>
  <si>
    <t>912,60*0,08</t>
  </si>
  <si>
    <t>Ostatní konstrukce a práce</t>
  </si>
  <si>
    <t>966154</t>
  </si>
  <si>
    <t>BOURÁNÍ KONSTRUKCÍ Z PROST BETONU S ODVOZEM DO 5KM</t>
  </si>
  <si>
    <t xml:space="preserve">Poznámka k položce:_x000d_
položka zahrnuje:   - rozbourání konstrukce bez ohledu na použitou technologii   - veškeré pomocné konstrukce (lešení a pod.) 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- veškeré další práce plynoucí z technologického předpisu a z platných předpisů</t>
  </si>
  <si>
    <t xml:space="preserve">Odstranění stávajících obrubníků a přídlažby včetně betonového lože na začátku větve B </t>
  </si>
  <si>
    <t xml:space="preserve">Obrubníky </t>
  </si>
  <si>
    <t>152,13*0,35*0,35</t>
  </si>
  <si>
    <t xml:space="preserve">Přídlažba </t>
  </si>
  <si>
    <t>64,87*0,25*0,18</t>
  </si>
  <si>
    <t>966164</t>
  </si>
  <si>
    <t>BOURÁNÍ KONSTRUKCÍ ZE ŽELEZOBETONU S ODVOZEM DO 5KM</t>
  </si>
  <si>
    <t xml:space="preserve">Výkres D.1.2 Podobná situace stavby; D.1.4 Vzorový příčný řez </t>
  </si>
  <si>
    <t xml:space="preserve">Včetně naložení a odvezení na deponii investora </t>
  </si>
  <si>
    <t>Odstranění železobetonových desek v místě sjezdu k č.p. 90</t>
  </si>
  <si>
    <t>9,70*0,30</t>
  </si>
  <si>
    <t>96657</t>
  </si>
  <si>
    <t>ODSTRANĚNÍ ŽLABŮ Z DÍLCŮ (VČET ŠTĚRBINOVÝCH) ŠÍŘKY 500MM</t>
  </si>
  <si>
    <t xml:space="preserve">Poznámka k položce:_x000d_
- zahrnuje vybourání žlabů včetně podkladních vrstev a eventuelních mříží   - zahrnuje veškerou manipulaci s vybouranou sutí a hmotami včetně uložení na skládku   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</si>
  <si>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 xml:space="preserve">Odstranění stávajícího žlabu na začátku větve A </t>
  </si>
  <si>
    <t>3,50</t>
  </si>
  <si>
    <t>966842</t>
  </si>
  <si>
    <t>ODSTRANĚNÍ OPLOCENÍ Z DRÁT PLETIVA</t>
  </si>
  <si>
    <t xml:space="preserve">Poznámka k položce:_x000d_
položka zahrnuje:   - kompletní bourací práce včetně odstranění základových konstrukcí a nezbytného rozsahu zemních prací,   - veškerou manipulaci s vybouranou sutí a hmotami včetně uložení na skládku,   - veškeré další práce plynoucí z technologického předpisu a z platných předpisů,   - odstranění sloupků z jiného materiálu, odstranění vrat a vrátek  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</si>
  <si>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Odstranění stávajícího oplocení z dřevěných sloupků a pletiva </t>
  </si>
  <si>
    <t xml:space="preserve">Pletivo bude odvezeno do kovošrotu </t>
  </si>
  <si>
    <t>Dřevěné sloupky včetně naložení a odvezení do recyklačního střediska Malinové dolce</t>
  </si>
  <si>
    <t>185</t>
  </si>
  <si>
    <t>966845</t>
  </si>
  <si>
    <t>ODSTRANĚNÍ OPLOCENÍ Z BETON DÍLCŮ</t>
  </si>
  <si>
    <t xml:space="preserve">Poznámka k položce:_x000d_
položka zahrnuje:   -  kompletní bourací práce včetně odstranění základových konstrukcí a nezbytného rozsahu zemních prací,   - veškerou manipulaci s vybouranou sutí a hmotami včetně uložení na skládku,   - veškeré další práce plynoucí z technologického předpisu a z platných předpisů,   - odstranění sloupků z jiného materiálu, odstranění vrat a vrátek  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</si>
  <si>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Odstranění stávajícího oplocení u větve D </t>
  </si>
  <si>
    <t>Včetně naložení a odvezení do recyklačního střediska Malinové dolce</t>
  </si>
  <si>
    <t>SO.101.3 - Zemní práce</t>
  </si>
  <si>
    <t xml:space="preserve">Poznámka k položce:_x000d_
položka zahrnuje sejmutí ornice bez ohledu na tloušťku vrstvy a její vodorovnou vnitrostaveništní dopravu  Včetně uložení na předepsané místo</t>
  </si>
  <si>
    <t>Sejmutí ornice a podorničí v místech komunikací - ponecháno na mezideponii v místě stavby</t>
  </si>
  <si>
    <t>5154,00*0,30</t>
  </si>
  <si>
    <t>Odvezení ornice sejmuté v místech komunikací na pozemek č. 163/1 k.ú. Kornice [669521]</t>
  </si>
  <si>
    <t>4274,00*0,55</t>
  </si>
  <si>
    <t>12373</t>
  </si>
  <si>
    <t>ODKOP PRO SPOD STAVBU SILNIC A ŽELEZNIC TŘ. I</t>
  </si>
  <si>
    <t xml:space="preserve">Poznámka k položce:_x000d_
položka zahrnuje:  - vodorovná a svislá doprava v místě stavby,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Včetně uložení na předepsané místo</t>
  </si>
  <si>
    <t xml:space="preserve">Výkres D.1.2 Podrobná situace stavby; D.1.3 Podrobný podélný profil </t>
  </si>
  <si>
    <t xml:space="preserve">Větev A v zářezu - ponecháno v místě stavby - použito na doplnění zeminy pod komunikaci </t>
  </si>
  <si>
    <t xml:space="preserve">Na konci úseku větve A okraje zářezu provedeny ve sklonu 1:2 </t>
  </si>
  <si>
    <t xml:space="preserve">Umístěno na zemník pro další využití zeminy v místě stavby </t>
  </si>
  <si>
    <t>Zatřídění zeminy dle ČSN 73 6133 - Návrh a provádění zemního tělesa pozemních komunikací</t>
  </si>
  <si>
    <t>Třída I. Těžba je prováděna běžnými výkopovými mechanizmy</t>
  </si>
  <si>
    <t>(1,20*10,00*55,00)/2</t>
  </si>
  <si>
    <t>171103</t>
  </si>
  <si>
    <t>ULOŽENÍ SYPANINY DO NÁSYPŮ SE ZHUTNĚNÍM DO 100% PS</t>
  </si>
  <si>
    <t xml:space="preserve">Poznámka k položce:_x000d_
položka zahrnuje:  - Dovoz zeminy na místo stavby, včetně vnitrostaveništní dopravy  - kompletní provedení zemní konstrukce vč. výběru vhodného materiálu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</si>
  <si>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 xml:space="preserve">Doplnění zeminy pod komunikace tl. 150 mm + násyp na větvi C a B </t>
  </si>
  <si>
    <t xml:space="preserve">Přednostně využít zeminu získanou na stavbě, zbytek zeminy nakoupen a dovezen do místa stavby </t>
  </si>
  <si>
    <t xml:space="preserve">Zkouška modulu přetvárnosti 1 x 100 bm dopravního pásu </t>
  </si>
  <si>
    <t xml:space="preserve">Zkouška vlhkosti 1 x na 2 500 m2 </t>
  </si>
  <si>
    <t xml:space="preserve">Zkouška míry zhutnění dle objemové hmotnosti 1 x na 100 bm dopravního pásu </t>
  </si>
  <si>
    <t>Zkouška IBI 1 x na 10 000 m3</t>
  </si>
  <si>
    <t xml:space="preserve">Doplnění pod komunikaci </t>
  </si>
  <si>
    <t>3977,25*0,15</t>
  </si>
  <si>
    <t xml:space="preserve">Násyp větev C a B </t>
  </si>
  <si>
    <t>(3,14*50,00*50,00*0,45)+33,00*45,00</t>
  </si>
  <si>
    <t xml:space="preserve">Odečtení v místě provizorní komunikace </t>
  </si>
  <si>
    <t>-235</t>
  </si>
  <si>
    <t>18110</t>
  </si>
  <si>
    <t>ÚPRAVA PLÁNĚ SE ZHUTNĚNÍM V HORNINĚ TŘ. I</t>
  </si>
  <si>
    <t>Poznámka k položce:_x000d_
položka zahrnuje úpravu pláně včetně vyrovnání výškových rozdílů. Míru zhutnění určuje projekt.</t>
  </si>
  <si>
    <t>Zhutnění zemní pláně pod komunikacemi z dlažby</t>
  </si>
  <si>
    <t>369,00+629,22+51,89+22,05+147,96</t>
  </si>
  <si>
    <t>18235</t>
  </si>
  <si>
    <t>ROZPROSTŘENÍ ORNICE V ROVINĚ V TL DO 0,50M</t>
  </si>
  <si>
    <t xml:space="preserve">Bude použita ornice z mezideponie  </t>
  </si>
  <si>
    <t>Rozprostření ornice v tloušťce 300 mm</t>
  </si>
  <si>
    <t>5154</t>
  </si>
  <si>
    <t xml:space="preserve">Výkres D.1.2 Podrobná situace stavby </t>
  </si>
  <si>
    <t xml:space="preserve">Založení trávníků v místech ohumusování </t>
  </si>
  <si>
    <t xml:space="preserve">Zalévání nově založeného trávníku - 1 x denně po dobu dvou týdnů </t>
  </si>
  <si>
    <t>6 l / m2 při zalévání</t>
  </si>
  <si>
    <t>11504,05</t>
  </si>
  <si>
    <t>SO.101.4 - Zpevněné plochy</t>
  </si>
  <si>
    <t>5 - Komunikace</t>
  </si>
  <si>
    <t>11331A</t>
  </si>
  <si>
    <t>ODSTRANĚNÍ PODKLADU ZPEVNĚNÝCH PLOCH ZE STABIL ZEMINY - BEZ DOPRAVY</t>
  </si>
  <si>
    <t>Poznámka k položce:_x000d_
Položka zahrnuje veškerou manipulaci s vybouranou sutí a s vybouranými hmotami, kromě vodorovné dopravy v místě stavby,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</si>
  <si>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Zarovnání zeminy stabilizované směsí hydraulickými pojivy - po uzrání a nabobtnání  uvažovaná tloušťka 5 cm</t>
  </si>
  <si>
    <t xml:space="preserve">v případě většího naboptnání nutno odstranit více zeminy, aby byla dodržena výška zemní pláně komunikace </t>
  </si>
  <si>
    <t xml:space="preserve">ponecháno v místě stavby a následné použití na zpevnění polní cesty a vytvoření vodního valu </t>
  </si>
  <si>
    <t>Bez mimostaveništní dopravy - bude použito v místě stavby</t>
  </si>
  <si>
    <t>5350,25*0,05</t>
  </si>
  <si>
    <t>113764</t>
  </si>
  <si>
    <t>FRÉZOVÁNÍ DRÁŽKY PRŮŘEZU DO 400MM2 V ASFALTOVÉ VOZOVCE</t>
  </si>
  <si>
    <t>Poznámka k položce:_x000d_
Položka zahrnuje veškerou manipulaci s vybouranou sutí a s vybouranými hmotami vč. uložení na skládku.</t>
  </si>
  <si>
    <t>Spára hloubky 40 mm; šířky 10 mm</t>
  </si>
  <si>
    <t>149</t>
  </si>
  <si>
    <t>45131</t>
  </si>
  <si>
    <t>PODKL A VÝPLŇ VRSTVY Z PROST BET</t>
  </si>
  <si>
    <t>V místě napojení na místní komunikace Na Lánech podél nové přídlažby</t>
  </si>
  <si>
    <t>34,00*0,50*0,20</t>
  </si>
  <si>
    <t>458313</t>
  </si>
  <si>
    <t>VÝPLŇ ZA OPĚRAMI A ZDMI Z PROST BETONU DO C16/20</t>
  </si>
  <si>
    <t>Vybetonování plochy za obrubníkem</t>
  </si>
  <si>
    <t>11,20*0,25</t>
  </si>
  <si>
    <t>Komunikace</t>
  </si>
  <si>
    <t>56143</t>
  </si>
  <si>
    <t>KAMENIVO ZPEVNĚNÉ CEMENTEM TL. DO 150MM</t>
  </si>
  <si>
    <t xml:space="preserve">Poznámka k položce:_x000d_
- dodání směsi v požadované kvalitě  - očištění podkladu  - uložení směsi dle předepsaného technologického předpisu a zhutnění vrstvy v předepsané tloušťce  - zřízení vrstvy bez rozlišení šířky, pokládání vrstvy po etapách, včetně pracovních spar a spojů  - úpravu napojení, ukončení  - úpravu dilatačních spar včetně předepsané výztuže  - zahrnuje přejetí vrstvy vibračním (oscilačním) válcem - pro vytvoření mikrotrhlin po zatvrdnutí  - nezahrnuje postřiky, nátěry  - nezahrnuje úpravu povrchu krytu</t>
  </si>
  <si>
    <t xml:space="preserve">Povrch z dlažby a vegetačních dílců </t>
  </si>
  <si>
    <t xml:space="preserve">SC 0/32; C8/10; 150 mm; ČSN 73 6124-1 </t>
  </si>
  <si>
    <t xml:space="preserve">Zkouška zrnitosti - 1x 1 000 m3 </t>
  </si>
  <si>
    <t xml:space="preserve">Zkouška srovnání objemové hmotnosti - 1 x denně </t>
  </si>
  <si>
    <t xml:space="preserve">Zkouška min. pevnost v tlaku - 1 x denně </t>
  </si>
  <si>
    <t xml:space="preserve">Zkouška odolnosti proti mrazu a vodě - 1 x týdně </t>
  </si>
  <si>
    <t xml:space="preserve">Zkouška odchylky od projektových výšek - po 40 m </t>
  </si>
  <si>
    <t>Zkouška míra zhutnění - 1x po 1 500 m2</t>
  </si>
  <si>
    <t xml:space="preserve">Povrchy z dlažby </t>
  </si>
  <si>
    <t>22,05+51,89+629,22</t>
  </si>
  <si>
    <t xml:space="preserve">Povrchy z vegetačních dílců </t>
  </si>
  <si>
    <t>147,96</t>
  </si>
  <si>
    <t xml:space="preserve">Větev A,B,C,D,H </t>
  </si>
  <si>
    <t xml:space="preserve">SC 0/32; C8/10; 110 mm; ČSN 73 6124-1 </t>
  </si>
  <si>
    <t>4080</t>
  </si>
  <si>
    <t xml:space="preserve">Větev A,B,C,H </t>
  </si>
  <si>
    <t xml:space="preserve">SC 0/32; C3/4; 120 mm; ČSN 73 6124-1 </t>
  </si>
  <si>
    <t>5030,25</t>
  </si>
  <si>
    <t>56260</t>
  </si>
  <si>
    <t>VOZOVKOVÉ VRSTVY Z MATERIÁLŮ STABIL SMĚSÍ HYDR POJIV</t>
  </si>
  <si>
    <t xml:space="preserve">Poznámka k položce:_x000d_
- odebrání vzorku a vyhodnocení druhu a množství pojiva  - dodání směsi v požadované kvalitě  - očištění podkladu  - uložení směsi dle předepsaného technologického předpisu a zhutnění vrstvy v předepsané tloušťce  - zřízení vrstvy bez rozlišení šířky, pokládání vrstvy po etapách, včetně pracovních spar a spojů  - úpravu napojení, ukončení  - úpravu dilatačních spar včetně předepsané výztuže  - nezahrnuje postřiky, nátěry  - nezahrnuje úpravu povrchu krytu</t>
  </si>
  <si>
    <t xml:space="preserve">Přesné množství a druh hydraulického pojiva bude určen v době výstavby - uvažováno množství do 5% </t>
  </si>
  <si>
    <t xml:space="preserve">V místech stávající zástavby bude použit oscilační válec </t>
  </si>
  <si>
    <t>5030,25*0,40</t>
  </si>
  <si>
    <t>56332</t>
  </si>
  <si>
    <t>VOZOVKOVÉ VRSTVY ZE ŠTĚRKODRTI TL. DO 100MM</t>
  </si>
  <si>
    <t xml:space="preserve">Poznámka k položce:_x000d_
- dodání kameniva předepsané kvality a zrnitosti   - rozprostření a zhutnění vrstvy v předepsané tloušťce   - zřízení vrstvy bez rozlišení šířky, pokládání vrstvy po etapách   - nezahrnuje postřiky, nátěry</t>
  </si>
  <si>
    <t xml:space="preserve">Pod chodníkové obrubníky </t>
  </si>
  <si>
    <t xml:space="preserve">ŠDA; 0/32; 100 mm; ČSN 73 6131 </t>
  </si>
  <si>
    <t xml:space="preserve">Zkouška odchylky od příčného sklonu - po 80 m </t>
  </si>
  <si>
    <t xml:space="preserve">Zkouška míra zhutnění - 1x po 1 500 m2 </t>
  </si>
  <si>
    <t xml:space="preserve">Zkouška modulu přetvárnosti - 1 x po 1 500m2 </t>
  </si>
  <si>
    <t>Zkouška zrnitosti - 1 x po 1 000 m3</t>
  </si>
  <si>
    <t>543,00*0,25</t>
  </si>
  <si>
    <t>56334</t>
  </si>
  <si>
    <t>VOZOVKOVÉ VRSTVY ZE ŠTĚRKODRTI TL. DO 200MM</t>
  </si>
  <si>
    <t xml:space="preserve">Povrchy chodníku </t>
  </si>
  <si>
    <t xml:space="preserve">ŠDA; 0/63; 200 mm; ČSN 73 6131 </t>
  </si>
  <si>
    <t>369</t>
  </si>
  <si>
    <t>56335</t>
  </si>
  <si>
    <t>VOZOVKOVÉ VRSTVY ZE ŠTĚRKODRTI TL. DO 250MM</t>
  </si>
  <si>
    <t>Povrchy z dlažby a vegetačních dílců</t>
  </si>
  <si>
    <t xml:space="preserve">ŠDA; 0/63; 250 mm; ČSN 73 6131 </t>
  </si>
  <si>
    <t xml:space="preserve">Povrchy ze zámkové dlažby </t>
  </si>
  <si>
    <t>51,89+22,05+629,22</t>
  </si>
  <si>
    <t xml:space="preserve">Povrch z vegetačních dílců </t>
  </si>
  <si>
    <t>56364</t>
  </si>
  <si>
    <t>VOZOVKOVÉ VRSTVY Z RECYKLOVANÉHO MATERIÁLU TL DO 200MM</t>
  </si>
  <si>
    <t xml:space="preserve">Poznámka k položce:_x000d_
- dodání recyklátu v požadované kvalitě   - očištění podkladu   - uložení recyklátu dle předepsaného technologického předpisu, zhutnění vrstvy v předepsané tloušťce   - zřízení vrstvy bez rozlišení šířky, pokládání vrstvy po etapách, včetně pracovních spar a spojů   - úpravu napojení, ukončení    - nezahrnuje postřiky, nátěry</t>
  </si>
  <si>
    <t>Vyrovnání polní cesty a sjezdy z materiálu získaného při odstranění přebytečného materiálu z pol. č. 11331A</t>
  </si>
  <si>
    <t>215,66</t>
  </si>
  <si>
    <t>13</t>
  </si>
  <si>
    <t>572111</t>
  </si>
  <si>
    <t>INFILTRAČNÍ POSTŘIK ASFALTOVÝ DO 0,5KG/M2</t>
  </si>
  <si>
    <t>26</t>
  </si>
  <si>
    <t xml:space="preserve">Poznámka k položce:_x000d_
- dodání všech předepsaných materiálů pro postřiky v předepsaném množství   - provedení dle předepsaného technologického předpisu   - zřízení vrstvy bez rozlišení šířky, pokládání vrstvy po etapách   - úpravu napojení, ukončení</t>
  </si>
  <si>
    <t>0.30 kg/m2</t>
  </si>
  <si>
    <t>4400,00+17,00</t>
  </si>
  <si>
    <t>572211</t>
  </si>
  <si>
    <t>SPOJOVACÍ POSTŘIK Z ASFALTU DO 0,5KG/M2</t>
  </si>
  <si>
    <t>28</t>
  </si>
  <si>
    <t>4400</t>
  </si>
  <si>
    <t>57475</t>
  </si>
  <si>
    <t>VOZOVKOVÉ VÝZTUŽNÉ VRSTVY Z GEOMŘÍŽOVINY</t>
  </si>
  <si>
    <t>30</t>
  </si>
  <si>
    <t xml:space="preserve">Poznámka k položce:_x000d_
- dodání geomříže v požadované kvalitě a v množství včetně přesahů (přesahy započteny v jednotkové ceně)   - očištění podkladu   - pokládka geomříže dle předepsaného technologického předpisu</t>
  </si>
  <si>
    <t xml:space="preserve">Geomříž - větev B začátek úseku - v místech napojení na stávající stav  pevnost v tahu min. 100 kN/m </t>
  </si>
  <si>
    <t>Šíře role 2.00 m - přesah spáry o 1.00 m na každé straně</t>
  </si>
  <si>
    <t>120</t>
  </si>
  <si>
    <t>574A44</t>
  </si>
  <si>
    <t>ASFALTOVÝ BETON PRO OBRUSNÉ VRSTVY ACO 11+, 11S TL. 50MM</t>
  </si>
  <si>
    <t>32</t>
  </si>
  <si>
    <t xml:space="preserve">Poznámka k položce:_x000d_
- dodání směsi v požadované kvalitě   - očištění podkladu   - uložení směsi dle předepsaného technologického předpisu, zhutnění vrstvy v předepsané tloušťce   - zřízení vrstvy bez rozlišení šířky, pokládání vrstvy po etapách, včetně pracovních spar a spojů   - úpravu napojení, ukončení podél obrubníků, dilatačních zařízení, odvodňovacích proužků, odvodňovačů, vpustí, šachet a pod.   - nezahrnuje postřiky, nátěry   - nezahrnuje těsnění podél obrubníků, dilatačních zařízení, odvodňovacích proužků, odvodňovačů, vpustí, šachet a pod.</t>
  </si>
  <si>
    <t xml:space="preserve">ACO 11+ 50-70; 50 mm, ČSN 73 6121 </t>
  </si>
  <si>
    <t xml:space="preserve">Zkouška zrnitosti - 1 x 1 000 t </t>
  </si>
  <si>
    <t xml:space="preserve">Zkouška odolnosti proti trvalým deformacím - 1 x 15 000 t </t>
  </si>
  <si>
    <t xml:space="preserve">Zkouška obsahu asfaltu - 1 x 1 000 t </t>
  </si>
  <si>
    <t xml:space="preserve">Zkouška mezerovitosti - 1 x 1 000 t </t>
  </si>
  <si>
    <t xml:space="preserve">Zkouška míry zhutnění - 1 x 1 500 m2 </t>
  </si>
  <si>
    <t xml:space="preserve">Zkouška mezerovitosti vrstvy - 1 x 1 500 m2 </t>
  </si>
  <si>
    <t xml:space="preserve">Zkouška tloušťky vrstvy - 1 x 1 500 m2 </t>
  </si>
  <si>
    <t xml:space="preserve">Zkouška spojení vrstev - 1 x 1 500 m2 </t>
  </si>
  <si>
    <t xml:space="preserve">Zkouška příčné rovinatosti - po 40 m </t>
  </si>
  <si>
    <t>Zkouška podélné rovinatosti - průběžně</t>
  </si>
  <si>
    <t>17</t>
  </si>
  <si>
    <t>574A56</t>
  </si>
  <si>
    <t>ASFALTOVÝ BETON PRO OBRUSNÉ VRSTVY ACO 16+, 16S TL. 60MM</t>
  </si>
  <si>
    <t>34</t>
  </si>
  <si>
    <t xml:space="preserve">Napojení na místní komunikace Na Lánech podél nové přídlažby </t>
  </si>
  <si>
    <t>ACO 11+ 50-70; 60 mm, ČSN 73 6121</t>
  </si>
  <si>
    <t>34,00*0,50</t>
  </si>
  <si>
    <t>574C66</t>
  </si>
  <si>
    <t>ASFALTOVÝ BETON PRO LOŽNÍ VRSTVY ACL 16+, 16S TL. 70MM</t>
  </si>
  <si>
    <t>36</t>
  </si>
  <si>
    <t xml:space="preserve">ACL 16+ 50-70; 70 mm; ČSN 73 6121 </t>
  </si>
  <si>
    <t>Zkouška tloušťky vrstvy - 1 x 1 500 m2</t>
  </si>
  <si>
    <t>19</t>
  </si>
  <si>
    <t>582611</t>
  </si>
  <si>
    <t>KRYTY Z BETON DLAŽDIC SE ZÁMKEM ŠEDÝCH TL 60MM DO LOŽE Z KAM</t>
  </si>
  <si>
    <t>38</t>
  </si>
  <si>
    <t xml:space="preserve">Poznámka k položce:_x000d_
- dodání dlažebního materiálu v požadované kvalitě, dodání materiálu pro předepsané  lože v tloušťce předepsané dokumentací a pro předepsanou výplň spar   - očištění podkladu   - uložení dlažby dle předepsaného technologického předpisu včetně předepsané podkladní vrstvy a předepsané výplně spar   - zřízení vrstvy bez rozlišení šířky, pokládání vrstvy po etapách    - úpravu napojení, ukončení podél obrubníků, dilatačních zařízení, odvodňovacích proužků, odvodňovačů, vpustí, šachet a pod., nestanoví-li zadávací dokumentace jinak   - nezahrnuje postřiky, nátěry   - nezahrnuje těsnění podél obrubníků, dilatačních zařízení, odvodňovacích proužků, odvodňovačů, vpustí, šachet a pod.</t>
  </si>
  <si>
    <t xml:space="preserve">Chodník </t>
  </si>
  <si>
    <t xml:space="preserve">DL; šedá; 60 mm; ČSN 73 6131 </t>
  </si>
  <si>
    <t xml:space="preserve">L; 4/8; 40 mm; ČSN 73 6131 </t>
  </si>
  <si>
    <t>Zkouška rozměrů - 1x na každých započatých 100 t</t>
  </si>
  <si>
    <t>582612</t>
  </si>
  <si>
    <t>KRYTY Z BETON DLAŽDIC SE ZÁMKEM ŠEDÝCH TL 80MM DO LOŽE Z KAM</t>
  </si>
  <si>
    <t>40</t>
  </si>
  <si>
    <t xml:space="preserve">Samostatné vjezdy </t>
  </si>
  <si>
    <t xml:space="preserve">DL; šedá; 80 mm; ČSN 73 6131 </t>
  </si>
  <si>
    <t>629,22</t>
  </si>
  <si>
    <t>582613</t>
  </si>
  <si>
    <t>KRYTY Z BETON DLAŽDIC SE ZÁMKEM ŠEDÝCH TL 100MM DO LOŽE Z KAM</t>
  </si>
  <si>
    <t>42</t>
  </si>
  <si>
    <t xml:space="preserve">Vjezd do obytné zóny </t>
  </si>
  <si>
    <t xml:space="preserve">DL; šedá; 100 mm; ČSN 73 6131 </t>
  </si>
  <si>
    <t>51,89</t>
  </si>
  <si>
    <t>58261B</t>
  </si>
  <si>
    <t>KRYTY Z BETON DLAŽDIC SE ZÁMKEM BAREV RELIÉF TL 80MM DO LOŽE Z KAM</t>
  </si>
  <si>
    <t>44</t>
  </si>
  <si>
    <t xml:space="preserve">DL; reliéfní červená; 100 mm; ČSN 73 6131 </t>
  </si>
  <si>
    <t>22,05</t>
  </si>
  <si>
    <t>23</t>
  </si>
  <si>
    <t>58401</t>
  </si>
  <si>
    <t>VOZOVKOVÉ KRYTY Z VEGETAČNÍCH DÍLCŮ DO LOŽE Z KAM TL DO 100MM</t>
  </si>
  <si>
    <t>46</t>
  </si>
  <si>
    <t xml:space="preserve">Poznámka k položce:_x000d_
- dodání dílců v požadované kvalitě, dodání materiálu pro předepsané  lože v tloušťce předepsané dokumentací a pro předepsanou výplň spar   - očištění podkladu   - uložení dílců dle předepsaného technologického předpisu včetně předepsané podkladní vrstvy a předepsané výplně spar   - zřízení vrstvy bez rozlišení šířky, pokládání vrstvy po etapách    - úpravu napojení, ukončení podél obrubníků, dilatačních zařízení, odvodňovacích proužků, odvodňovačů, vpustí, šachet a pod., nestanoví-li zadávací dokumentace jinak   - nezahrnuje postřiky, nátěry   - nezahrnuje těsnění podél obrubníků, dilatačních zařízení, odvodňovacích proužků, odvodňovačů, vpustí, šachet a pod.</t>
  </si>
  <si>
    <t xml:space="preserve">VD; šedá čtvercová; 80 mm; ČSN 73 6131 </t>
  </si>
  <si>
    <t>915401</t>
  </si>
  <si>
    <t>VODOROVNÉ DOPRAVNÍ ZNAČENÍ BETON PREFABRIK - DODÁVKA A POKLÁDKA</t>
  </si>
  <si>
    <t>48</t>
  </si>
  <si>
    <t>Poznámka k položce:_x000d_
zahrnuje dodávku betonových prefabrikátů a jejich osazení do předepsaného lože</t>
  </si>
  <si>
    <t xml:space="preserve">Výkres D.1.2 Podrobná situace stavby; D.1.4 Vzorový příčný řez  do betonového lože tl. min. 100 mm C20/25 - XF4</t>
  </si>
  <si>
    <t xml:space="preserve">Betonový krajník (přídlažba) bílá 80x250x500 </t>
  </si>
  <si>
    <t>1815,50*0,25</t>
  </si>
  <si>
    <t>25</t>
  </si>
  <si>
    <t>917211</t>
  </si>
  <si>
    <t>ZÁHONOVÉ OBRUBY Z BETONOVÝCH OBRUBNÍKŮ ŠÍŘ 50MM</t>
  </si>
  <si>
    <t>50</t>
  </si>
  <si>
    <t xml:space="preserve">Poznámka k položce:_x000d_
Položka zahrnuje:   dodání a pokládku betonových obrubníků o rozměrech předepsaných zadávací dokumentací   betonové lože i boční betonovou opěrku.</t>
  </si>
  <si>
    <t xml:space="preserve">Výkres D.1.9.1 Vytyčovací výkres obrubníků </t>
  </si>
  <si>
    <t xml:space="preserve">do betonového lože tl. min. 100 mm C20/25 - XF4 </t>
  </si>
  <si>
    <t xml:space="preserve">Zkouška rozměrů a pevnosti za ohybu - 1x na každých započatých 100 t </t>
  </si>
  <si>
    <t>Zkouška pevnosti v tlaku betonového lože - 1 x na 400 m3</t>
  </si>
  <si>
    <t xml:space="preserve">Chodníkový obrubník 200x50x1000 </t>
  </si>
  <si>
    <t>543</t>
  </si>
  <si>
    <t>917224</t>
  </si>
  <si>
    <t>SILNIČNÍ A CHODNÍKOVÉ OBRUBY Z BETONOVÝCH OBRUBNÍKŮ ŠÍŘ 150MM</t>
  </si>
  <si>
    <t>52</t>
  </si>
  <si>
    <t xml:space="preserve">Obrubník silniční - 250x150x1000 </t>
  </si>
  <si>
    <t>423</t>
  </si>
  <si>
    <t xml:space="preserve">Obrubník silniční snížený - 150x150x1000 </t>
  </si>
  <si>
    <t>1512</t>
  </si>
  <si>
    <t xml:space="preserve">Obrubník silniční přechodový - 250-150x150x1000 </t>
  </si>
  <si>
    <t>45</t>
  </si>
  <si>
    <t xml:space="preserve">Obrubník silniční zvýšený - 300x150x1000 </t>
  </si>
  <si>
    <t>27</t>
  </si>
  <si>
    <t>919111</t>
  </si>
  <si>
    <t>ŘEZÁNÍ ASFALTOVÉHO KRYTU VOZOVEK TL DO 50MM</t>
  </si>
  <si>
    <t>54</t>
  </si>
  <si>
    <t>Poznámka k položce:_x000d_
položka zahrnuje řezání vozovkové vrstvy v předepsané tloušťce, včetně spotřeby vody</t>
  </si>
  <si>
    <t>Proříznutí vozovky do hloubky 40 mm</t>
  </si>
  <si>
    <t>931324</t>
  </si>
  <si>
    <t>TĚSNĚNÍ DILATAČ SPAR ASF ZÁLIVKOU MODIFIK PRŮŘ DO 400MM2</t>
  </si>
  <si>
    <t>56</t>
  </si>
  <si>
    <t xml:space="preserve">Poznámka k položce:_x000d_
položka zahrnuje dodávku a osazení předepsaného materiálu, očištění ploch spáry před úpravou, očištění okolí spáry po úpravě   nezahrnuje těsnící profil</t>
  </si>
  <si>
    <t>29</t>
  </si>
  <si>
    <t>58</t>
  </si>
  <si>
    <t xml:space="preserve">Odřezy z nových betonových obrubníků </t>
  </si>
  <si>
    <t>(423,00-413,69)*0,25*0,15</t>
  </si>
  <si>
    <t>(1512,00-1468,23)*0,15*0,15</t>
  </si>
  <si>
    <t>(543,00-509,91)*0,20*0,05</t>
  </si>
  <si>
    <t>(1815,50-1813,45)*0,25*0,08</t>
  </si>
  <si>
    <t>SO.101.5 - Odvodnění</t>
  </si>
  <si>
    <t>0 - Všeobecné konstrukce a práce</t>
  </si>
  <si>
    <t>2 - Základy</t>
  </si>
  <si>
    <t>Všeobecné konstrukce a práce</t>
  </si>
  <si>
    <t>02943</t>
  </si>
  <si>
    <t>OSTATNÍ POŽADAVKY - VYPRACOVÁNÍ RDS</t>
  </si>
  <si>
    <t>KPL</t>
  </si>
  <si>
    <t>Poznámka k položce:_x000d_
zahrnuje veškeré náklady spojené s objednatelem požadovanými pracemi</t>
  </si>
  <si>
    <t>Vypracování výkresové dokumentace pro přesnou skladbu uličních vpustí a žlabů</t>
  </si>
  <si>
    <t xml:space="preserve">Výkop pro uliční vpusti a přípojky </t>
  </si>
  <si>
    <t>Zatřídění zeminy dle ČSN 73 6133 - Návrh a provádění zemního tělesa pozemních komunikací - Třída I. Těžba je prováděna běžnými výkopovými mechanizmy</t>
  </si>
  <si>
    <t xml:space="preserve">Uliční vpusti </t>
  </si>
  <si>
    <t>20,00*1,65*1,50*1,50</t>
  </si>
  <si>
    <t xml:space="preserve">Přípojky </t>
  </si>
  <si>
    <t>91,70*0,80*0,65+91,70*0,80*1,00</t>
  </si>
  <si>
    <t>45152</t>
  </si>
  <si>
    <t>PODKLADNÍ A VÝPLŇOVÉ VRSTVY Z KAMENIVA DRCENÉHO</t>
  </si>
  <si>
    <t xml:space="preserve">Poznámka k položce:_x000d_
položka zahrnuje dodávku předepsaného kameniva, mimostaveništní a vnitrostaveništní dopravu a jeho uložení   není-li v zadávací dokumentaci uvedeno jinak, jedná se o nakupovaný materiál</t>
  </si>
  <si>
    <t xml:space="preserve">Včetně podsypu a obsypu potrubí </t>
  </si>
  <si>
    <t xml:space="preserve">Obsyp nad 30 cm potrubí - ŠDA; 0/32; 300 mm; ČSN 73 6131 </t>
  </si>
  <si>
    <t>Zásyp zbylého výkopu - ŠDA; 0/63; ČSN 73 6131</t>
  </si>
  <si>
    <t>91,70*0,80*1,00</t>
  </si>
  <si>
    <t>Základy</t>
  </si>
  <si>
    <t>212635</t>
  </si>
  <si>
    <t>TRATIVODY KOMPL Z TRUB Z PLAST HM DN DO 150MM, RÝHA TŘ I</t>
  </si>
  <si>
    <t xml:space="preserve">Poznámka k položce:_x000d_
Položka platí pro kompletní konstrukce trativodů a zahrnuje zejména:  - vodorovná a svislá doprava v místě stavby, přemístění, přeložení, manipulace s výkopkem  - výkop rýhy předepsaného tvaru v dané třídě těžitelnosti, výplň, zásyp trativodu včetně dopravy, uložení přebytečného materiálu, dodávky předepsaného materiálu pro výplň a zásyp  - zřízení spojovací vrstvy  - zřízení podkladu a lože trativodu z předepsaného materiálu  - dodávka a uložení trativodu předepsaného materiálu a profilu  - obsyp trativodu předepsaným materiálem  - ukončení trativodu zaústěním do potrubí nebo vodoteče, případně vybudování ukončujícího objektu (kapličky) dle VL  - veškerý materiál, výrobky a polotovary, včetně mimostaveništní a vnitrostaveništní dopravy  - nezahrnuje opláštění z geotextilie, fólie</t>
  </si>
  <si>
    <t xml:space="preserve">Trouba použitá pro trativod bude vysokopevnostní DN/OD 160 </t>
  </si>
  <si>
    <t xml:space="preserve">Obsyp trouby mechanicky drceným kamenivem fr. 8/16 </t>
  </si>
  <si>
    <t xml:space="preserve">Kompletní provedení trativodu do betonového lože tl. 50 mm </t>
  </si>
  <si>
    <t>830</t>
  </si>
  <si>
    <t>289971</t>
  </si>
  <si>
    <t>OPLÁŠTĚNÍ (ZPEVNĚNÍ) Z GEOTEXTILIE</t>
  </si>
  <si>
    <t xml:space="preserve">Poznámka k položce:_x000d_
Položka zahrnuje:   - dodávku předepsané geotextilie   - úpravu, očištění a ochranu podkladu   - přichycení k podkladu, případně zatížení   - úpravy spojů a zajištění okrajů   - úpravy pro odvodnění   - nutné přesahy   - mimostaveništní a vnitrostaveništní dopravu</t>
  </si>
  <si>
    <t xml:space="preserve">Netkaná geotextilie s plošnou hmotnosti min. 300 g/m2 </t>
  </si>
  <si>
    <t>Uvažovaná role šířky 1.00 m</t>
  </si>
  <si>
    <t>830,00*1,00</t>
  </si>
  <si>
    <t>Podklad pro přípojky uličních vpustí a obetonování uličních vpustí</t>
  </si>
  <si>
    <t xml:space="preserve">Uliční přípojky </t>
  </si>
  <si>
    <t>91,70*0,80*0,10</t>
  </si>
  <si>
    <t xml:space="preserve">Obetonování uličních vpustí </t>
  </si>
  <si>
    <t>(20,00*1,50*1,50*1,65)-(20,00*0,75*0,75*1,55)</t>
  </si>
  <si>
    <t>Obsyp přípojky štěrkopískem do výšky 550 mm</t>
  </si>
  <si>
    <t>91,70*0,80*0,55</t>
  </si>
  <si>
    <t xml:space="preserve">položka zahrnuje dodávku předepsaného kameniva, mimostaveništní a vnitrostaveništní dopravu a jeho uložení   není-li v zadávací dokumentaci uvedeno </t>
  </si>
  <si>
    <t>87433</t>
  </si>
  <si>
    <t>POTRUBÍ Z TRUB PLASTOVÝCH ODPADNÍCH DN DO 150MM</t>
  </si>
  <si>
    <t xml:space="preserve">Přípojky z uličních vpustí </t>
  </si>
  <si>
    <t>PVC DN/OD 160 - SN 12</t>
  </si>
  <si>
    <t>91,7</t>
  </si>
  <si>
    <t>89712</t>
  </si>
  <si>
    <t>VPUSŤ KANALIZAČNÍ ULIČNÍ KOMPLETNÍ Z BETONOVÝCH DÍLCŮ</t>
  </si>
  <si>
    <t xml:space="preserve">Poznámka k položce:_x000d_
položka zahrnuje:   - dodávku a osazení předepsaných dílů včetně mříže   - výplň, těsnění  a tmelení spar a spojů,   - opatření  povrchů  betonu  izolací  proti zemní vlhkosti v částech, kde přijdou do styku se zeminou nebo kamenivem,   - předepsané podkladní konstrukce</t>
  </si>
  <si>
    <t>897527</t>
  </si>
  <si>
    <t>VPUSŤ ODVOD ŽLABŮ Z BETON DÍLCŮ SV. ŠÍŘKY DO 500MM</t>
  </si>
  <si>
    <t xml:space="preserve">Poznámka k položce:_x000d_
položka zahrnuje dodávku a osazení předepsaného dílce včetně mříže   nezahrnuje předepsané podkladní konstrukce</t>
  </si>
  <si>
    <t>1,00+1,00+1,00</t>
  </si>
  <si>
    <t>897544</t>
  </si>
  <si>
    <t>VPUSŤ ODVOD ŽLABŮ Z POLYMERBETONU SV. ŠÍŘKY DO 250MM</t>
  </si>
  <si>
    <t>89921</t>
  </si>
  <si>
    <t>VÝŠKOVÁ ÚPRAVA POKLOPŮ</t>
  </si>
  <si>
    <t>Poznámka k položce:_x000d_
- položka výškové úpravy zahrnuje všechny nutné práce a materiály pro zvýšení nebo snížení zařízení (včetně nutné úpravy stávajícího povrchu vozovky nebo chodníku).</t>
  </si>
  <si>
    <t>Vyrovnání stávajících poklopů do úrovně nové vozovky</t>
  </si>
  <si>
    <t xml:space="preserve">Kruhové </t>
  </si>
  <si>
    <t xml:space="preserve">Čtvercové </t>
  </si>
  <si>
    <t>89923</t>
  </si>
  <si>
    <t>VÝŠKOVÁ ÚPRAVA KRYCÍCH HRNCŮ</t>
  </si>
  <si>
    <t>Vyrovnání stávajících hrnců do úrovně nové vozovky</t>
  </si>
  <si>
    <t>93513</t>
  </si>
  <si>
    <t>ŠTĚRBINOVÉ ŽLABY Z BET DÍLCŮ ŠÍŘ 500MM VÝŠ 500MM</t>
  </si>
  <si>
    <t xml:space="preserve">Poznámka k položce:_x000d_
položka zahrnuje:   - veškerý materiál, výrobky a polotovary, včetně mimostaveništní a vnitrostaveništní dopravy (rovněž přesuny), včetně naložení a složení,případně s uložením.   - veškeré práce nutné pro zřízení těchto konstrukcí, včetně zemních prací, lože, ukončení, patek, spárování, úpravy vtoku a výtoku. Měří se v [m] délky osy žlabu bez čistících kusů a odtokových vpustí.</t>
  </si>
  <si>
    <t>5,50+5,50+5,00</t>
  </si>
  <si>
    <t>93544</t>
  </si>
  <si>
    <t>ŽLABY Z DÍLCŮ Z POLYMERBET SVĚTLÉ ŠÍŘKY DO 250MM VČET MŘÍŽÍ</t>
  </si>
  <si>
    <t xml:space="preserve">Poznámka k položce:_x000d_
položka zahrnuje:   -dodávku a uložení dílců žlabu z předepsaného materiálu předepsaných rozměrů včetně mříže   - spárování, úpravy vtoku a výtoku   - nezahrnuje nutné zemní práce, předepsané lože, obetonování   - měří se v metrech běžných délky osy žlabu, odečítají se čistící kusy a vpustě</t>
  </si>
  <si>
    <t>2,00+2,00</t>
  </si>
  <si>
    <t>SO.101.6 - Dopravní značení a zařízení</t>
  </si>
  <si>
    <t>7 - Přidružená stavební výroba</t>
  </si>
  <si>
    <t>Přidružená stavební výroba</t>
  </si>
  <si>
    <t>702232</t>
  </si>
  <si>
    <t>KABELOVÁ CHRÁNIČKA ZEMNÍ DĚLENÁ DN PŘES 100 DO 200 MM</t>
  </si>
  <si>
    <t>Poznámka k položce:_x000d_
Položka zahrnuje dodání a umístění chráničky</t>
  </si>
  <si>
    <t>Chránička pro stávající vedení technické infrastruktury</t>
  </si>
  <si>
    <t>70</t>
  </si>
  <si>
    <t>91297</t>
  </si>
  <si>
    <t>DOPRAVNÍ ZRCADLO</t>
  </si>
  <si>
    <t xml:space="preserve">Poznámka k položce:_x000d_
položka zahrnuje:   - dodání a osazení zrcadla včetně nutných zemních prací   - předepsaná povrchová úprava   - vnitrostaveništní a mimostaveništní doprava   - odrazky plastové nebo z retroreflexní fólie.</t>
  </si>
  <si>
    <t>914131</t>
  </si>
  <si>
    <t>DOPRAVNÍ ZNAČKY ZÁKLADNÍ VELIKOSTI OCELOVÉ FÓLIE TŘ 2 - DODÁVKA A MONTÁŽ</t>
  </si>
  <si>
    <t xml:space="preserve">Poznámka k položce:_x000d_
položka zahrnuje:   - dodávku a montáž značek v požadovaném provedení</t>
  </si>
  <si>
    <t>"B2"1</t>
  </si>
  <si>
    <t>"B24a"1</t>
  </si>
  <si>
    <t>"B24b"1</t>
  </si>
  <si>
    <t>"IP4b"1</t>
  </si>
  <si>
    <t>"IP12"1</t>
  </si>
  <si>
    <t>"IZ5a"2</t>
  </si>
  <si>
    <t>"IZ5b"2</t>
  </si>
  <si>
    <t>914921</t>
  </si>
  <si>
    <t>SLOUPKY A STOJKY DOPRAVNÍCH ZNAČEK Z OCEL TRUBEK DO PATKY - DODÁVKA A MONTÁŽ</t>
  </si>
  <si>
    <t xml:space="preserve">Poznámka k položce:_x000d_
položka zahrnuje:   - sloupky a upevňovací zařízení včetně jejich osazení (betonová patka, zemní práce)</t>
  </si>
  <si>
    <t xml:space="preserve">Svislé dopravní značení </t>
  </si>
  <si>
    <t xml:space="preserve">Zrcadla </t>
  </si>
  <si>
    <t>915211</t>
  </si>
  <si>
    <t>VODOROVNÉ DOPRAVNÍ ZNAČENÍ PLASTEM HLADKÉ - DODÁVKA A POKLÁDKA</t>
  </si>
  <si>
    <t xml:space="preserve">Poznámka k položce:_x000d_
položka zahrnuje:   - dodání a pokládku nátěrového materiálu (měří se pouze natíraná plocha)   - předznačení a reflexní úpravu</t>
  </si>
  <si>
    <t>"V10f"1,50</t>
  </si>
  <si>
    <t>SO.101.7 - Skládkovné</t>
  </si>
  <si>
    <t>014122</t>
  </si>
  <si>
    <t>POPLATKY ZA SKLÁDKU TYP S-OO (OSTATNÍ ODPAD)</t>
  </si>
  <si>
    <t>T</t>
  </si>
  <si>
    <t xml:space="preserve">Poznámka k položce:_x000d_
zahrnuje veškeré poplatky provozovateli skládky související s uložením odpadu na skládce.  Objemová hmotnost betonu - 2.5 t/m3</t>
  </si>
  <si>
    <t>Uvažováno recyklační středisko Malinové dolce</t>
  </si>
  <si>
    <t xml:space="preserve">SO 101.2 - Odstraňovací práce </t>
  </si>
  <si>
    <t>"Oplocení z pol, č, 966845"3,00*0,60*2,50</t>
  </si>
  <si>
    <t xml:space="preserve">Poznámka k položce:_x000d_
zahrnuje veškeré poplatky provozovateli skládky související s uložením odpadu na skládce.  Objemová hmotnost dřeva - 0.60 t/m3</t>
  </si>
  <si>
    <t>"Dřevěné sloupky z pol, č, 966842"(185,00/5)*(3,14*0,20*0,20*2,00)*0,60</t>
  </si>
  <si>
    <t>"Živý plot (především větve) z pol, č, 111204"47,76*3,00*0,30</t>
  </si>
  <si>
    <t>SO.101.8 - Provizorní komunikace</t>
  </si>
  <si>
    <t>56330</t>
  </si>
  <si>
    <t>VOZOVKOVÉ VRSTVY ZE ŠTĚRKODRTI</t>
  </si>
  <si>
    <t>Provizorní komunikace po dobu výstavby</t>
  </si>
  <si>
    <t>235,00*5,00*0,20</t>
  </si>
  <si>
    <t>SO.101.9 - Zkoušení materiálů</t>
  </si>
  <si>
    <t>02510</t>
  </si>
  <si>
    <t>ZKOUŠENÍ MATERIÁLŮ ZKUŠEBNOU ZHOTOVITELE</t>
  </si>
  <si>
    <t>Poznámka k položce:_x000d_
zahrnuje veškeré náklady spojené s objednatelem požadovanými zkouškami a vyhotovením příslušných dokumentů (zprávy, atd.)</t>
  </si>
  <si>
    <t xml:space="preserve">Četnost a druh jednotlivých zkoušek viz. jednotlivá vozovková vrstva </t>
  </si>
  <si>
    <t>Upozorňujeme na povinnost zhotovitele zpracování kontrolního zkušebního plánu a předání technickému dozoru stavebníka</t>
  </si>
  <si>
    <t>SO.301 - Kanalizace splašková</t>
  </si>
  <si>
    <t>D1 - Kanalizace splašková</t>
  </si>
  <si>
    <t xml:space="preserve">    13 - Hloubené vykopávky</t>
  </si>
  <si>
    <t xml:space="preserve">    15 - Roubení</t>
  </si>
  <si>
    <t xml:space="preserve">    16 - Přemístění výkopku</t>
  </si>
  <si>
    <t xml:space="preserve">    17 - Konstrukce ze zemin</t>
  </si>
  <si>
    <t xml:space="preserve">    45 - Podkladní a vedlejší konstrukce (kromě vozovek a železničního svršku)</t>
  </si>
  <si>
    <t xml:space="preserve">    87 - Potrubí z trub plastických, skleněných a čedičových</t>
  </si>
  <si>
    <t xml:space="preserve">    89 - Ostatní konstrukce a práce na trubním vedení</t>
  </si>
  <si>
    <t xml:space="preserve">    H27 - Vedení trubní dálková a přípojná</t>
  </si>
  <si>
    <t>D1</t>
  </si>
  <si>
    <t>Hloubené vykopávky</t>
  </si>
  <si>
    <t>132201219R00</t>
  </si>
  <si>
    <t>Přípl.za lepivost,hloubení rýh 200cm,hor.3,STROJNĚ</t>
  </si>
  <si>
    <t>m3</t>
  </si>
  <si>
    <t>750</t>
  </si>
  <si>
    <t>132201213R00</t>
  </si>
  <si>
    <t>Hloubení rýh š.do 200 cm hor.3 do 10000 m3,STROJNĚ</t>
  </si>
  <si>
    <t>"stoka S1" 0,95*1,75*348</t>
  </si>
  <si>
    <t>"S1a" 0,95*1,95*70,5</t>
  </si>
  <si>
    <t>"S2" 0,95*1,75*258</t>
  </si>
  <si>
    <t>"S2a" 0,95*1,8*26,5</t>
  </si>
  <si>
    <t>"přípojky" 0,85*1,75*215,0</t>
  </si>
  <si>
    <t>Roubení</t>
  </si>
  <si>
    <t>151101101R00</t>
  </si>
  <si>
    <t>Pažení a rozepření stěn rýh - příložné - hl.do 2 m</t>
  </si>
  <si>
    <t>m2</t>
  </si>
  <si>
    <t>"stoka S1" 1,7*348*2</t>
  </si>
  <si>
    <t>"S1a" 1,9*70,5*2</t>
  </si>
  <si>
    <t>"S2" 1,7*258*2</t>
  </si>
  <si>
    <t>"S2a" 1,8*26,5*2</t>
  </si>
  <si>
    <t>"přípojky" 1,7*215,0*2</t>
  </si>
  <si>
    <t>151101111R00</t>
  </si>
  <si>
    <t>Odstranění pažení stěn rýh - příložné - hl. do 2 m</t>
  </si>
  <si>
    <t>3154,7</t>
  </si>
  <si>
    <t>Přemístění výkopku</t>
  </si>
  <si>
    <t>161101101R00</t>
  </si>
  <si>
    <t>Svislé přemístění výkopku z hor.1-4 do 2,5 m</t>
  </si>
  <si>
    <t>1503/2</t>
  </si>
  <si>
    <t>162301101R00</t>
  </si>
  <si>
    <t>Vodorovné přemístění výkopku z hor.1-4 do 500 m</t>
  </si>
  <si>
    <t>1503,3</t>
  </si>
  <si>
    <t>Konstrukce ze zemin</t>
  </si>
  <si>
    <t>175101101RT2</t>
  </si>
  <si>
    <t>Obsyp potrubí bez prohození sypaniny</t>
  </si>
  <si>
    <t>s dodáním štěrkopísku frakce 0 - 22 mm</t>
  </si>
  <si>
    <t>"stoka S1" 0,95*0,45*348</t>
  </si>
  <si>
    <t>"S1a" 0,95*0,45*70,59</t>
  </si>
  <si>
    <t>"S2" 0,95*0,45*258</t>
  </si>
  <si>
    <t>"S2a" 0,95*0,45*26,5</t>
  </si>
  <si>
    <t>"přípojky" 0,85*0,35*215,0</t>
  </si>
  <si>
    <t>174101101R00</t>
  </si>
  <si>
    <t>Zásyp jam, rýh, šachet se zhutněním</t>
  </si>
  <si>
    <t>"stoka S1" 0,95*1,15*348</t>
  </si>
  <si>
    <t>"S1a" 0,95*1,35*70,5</t>
  </si>
  <si>
    <t>"S2" 0,95*1,15*258</t>
  </si>
  <si>
    <t>"S2a" 0,95*1,2*26,5</t>
  </si>
  <si>
    <t>"přípojky" 0,85*1,3*215,0</t>
  </si>
  <si>
    <t>58337345</t>
  </si>
  <si>
    <t>Štěrkopísek frakce 0-32 C</t>
  </si>
  <si>
    <t>t</t>
  </si>
  <si>
    <t>1020*1,8</t>
  </si>
  <si>
    <t>171201101R00</t>
  </si>
  <si>
    <t>Uložení sypaniny do násypů nezhutněných</t>
  </si>
  <si>
    <t>1503,4</t>
  </si>
  <si>
    <t>Podkladní a vedlejší konstrukce (kromě vozovek a železničního svršku)</t>
  </si>
  <si>
    <t>451572111R00</t>
  </si>
  <si>
    <t>Lože pod potrubí z kameniva těženého 0 - 4 mm</t>
  </si>
  <si>
    <t>"stoka S1" 0,95*0,15*348</t>
  </si>
  <si>
    <t>"S1a" 0,95*0,15*70,5</t>
  </si>
  <si>
    <t>"S2" 0,95*0,15*258</t>
  </si>
  <si>
    <t>"S2a" 0,95*0,15*26,5</t>
  </si>
  <si>
    <t>"přípojky" 0,85*0,1*215,0</t>
  </si>
  <si>
    <t>452112111R00</t>
  </si>
  <si>
    <t>Osazení beton, prstenců pod mříže, výšky do100 mm</t>
  </si>
  <si>
    <t>kus</t>
  </si>
  <si>
    <t>2+20+11+5</t>
  </si>
  <si>
    <t>59224349.A</t>
  </si>
  <si>
    <t>Prstenec vyrovnávací šachetní TBW-Q.1 63/10</t>
  </si>
  <si>
    <t>59224349</t>
  </si>
  <si>
    <t>Prstenec vyrovnávací šachetní TBW-Q.1 63/12</t>
  </si>
  <si>
    <t>59224348.A</t>
  </si>
  <si>
    <t>Prstenec vyrovnávací šachetní TBW-Q.1 63/8</t>
  </si>
  <si>
    <t>59224347.A</t>
  </si>
  <si>
    <t>Prstenec vyrovnávací šachetní TBW-Q.1 63/6</t>
  </si>
  <si>
    <t>87</t>
  </si>
  <si>
    <t>Potrubí z trub plastických, skleněných a čedičových</t>
  </si>
  <si>
    <t>871373121R00</t>
  </si>
  <si>
    <t>Montáž trub z plastu, gumový kroužek, DN 300</t>
  </si>
  <si>
    <t>m</t>
  </si>
  <si>
    <t>"stoka S1" 348</t>
  </si>
  <si>
    <t>"S1a" 70,5</t>
  </si>
  <si>
    <t>"S2" 258</t>
  </si>
  <si>
    <t>"S2a" 26,5</t>
  </si>
  <si>
    <t>286144845</t>
  </si>
  <si>
    <t>Trubka kanalizační PP SN 12 250x6000mm</t>
  </si>
  <si>
    <t>286144844</t>
  </si>
  <si>
    <t>Trubka kanalizační PP SN 12 250x3000mm</t>
  </si>
  <si>
    <t>100</t>
  </si>
  <si>
    <t>871313121R00</t>
  </si>
  <si>
    <t>Montáž trub z plastu, gumový kroužek, DN 150</t>
  </si>
  <si>
    <t>"přípojky" 215,0</t>
  </si>
  <si>
    <t>286144840</t>
  </si>
  <si>
    <t xml:space="preserve">Trubka kanalizační  PP SN 12 160x3000mm</t>
  </si>
  <si>
    <t>35</t>
  </si>
  <si>
    <t>286144841</t>
  </si>
  <si>
    <t xml:space="preserve">Trubka kanalizační  PP SN 12 160x6000mm</t>
  </si>
  <si>
    <t>877363121R00</t>
  </si>
  <si>
    <t>Montáž tvarovek odboč. plast. gum. kroužek DN 250</t>
  </si>
  <si>
    <t>33</t>
  </si>
  <si>
    <t>2865447103</t>
  </si>
  <si>
    <t xml:space="preserve">Odbočka kanal.PP  SN12-16 D 250/160 45°</t>
  </si>
  <si>
    <t>877313123R00</t>
  </si>
  <si>
    <t>Montáž tvarovek jednoos. plast. gum.kroužek DN 150</t>
  </si>
  <si>
    <t>55</t>
  </si>
  <si>
    <t>2865447160</t>
  </si>
  <si>
    <t>Koleno kanalizační PP SN 12-16 160/15°</t>
  </si>
  <si>
    <t>2865447180</t>
  </si>
  <si>
    <t xml:space="preserve">Koleno kanalizační PP  SN 12-16 160/45°</t>
  </si>
  <si>
    <t>89</t>
  </si>
  <si>
    <t>Ostatní konstrukce a práce na trubním vedení</t>
  </si>
  <si>
    <t>894431321RBB</t>
  </si>
  <si>
    <t>Šachta, D 425 mm, dl.šach.roury 2,0 m, přímá</t>
  </si>
  <si>
    <t>dno KG D 160 mm, poklop šedá litina 40 t</t>
  </si>
  <si>
    <t>894411121R00</t>
  </si>
  <si>
    <t>Zřízení šachet z dílců, dno C25/30, potrubí DN 300</t>
  </si>
  <si>
    <t>59224329.A</t>
  </si>
  <si>
    <t>Konus šachetní TBR-Q.1 100-63/58/10 KPS</t>
  </si>
  <si>
    <t>60</t>
  </si>
  <si>
    <t>31</t>
  </si>
  <si>
    <t>59224364.A</t>
  </si>
  <si>
    <t>Skruž šachetní TBS-Q.1 100/100/12 PS</t>
  </si>
  <si>
    <t>62</t>
  </si>
  <si>
    <t>59224358.A</t>
  </si>
  <si>
    <t>Skruž šachetní TBS-Q.1 100/25/12 PS</t>
  </si>
  <si>
    <t>64</t>
  </si>
  <si>
    <t>59224359.A</t>
  </si>
  <si>
    <t>Skruž šachetní TBS-Q.1 100/50/12</t>
  </si>
  <si>
    <t>66</t>
  </si>
  <si>
    <t>59224373.A</t>
  </si>
  <si>
    <t>Těsnění elastom pro šach díly EMT - DN 1000</t>
  </si>
  <si>
    <t>68</t>
  </si>
  <si>
    <t>59224366.A</t>
  </si>
  <si>
    <t>Dno šachetní přímé TBZ-Q.1 100/475-1025 KOM tl. 15 cm</t>
  </si>
  <si>
    <t>899711122R00</t>
  </si>
  <si>
    <t>Fólie výstražná z PVC šedá, šířka 30 cm</t>
  </si>
  <si>
    <t>72</t>
  </si>
  <si>
    <t>"stoka S1" 348*1,05</t>
  </si>
  <si>
    <t>"S1a" 70,5*1,05</t>
  </si>
  <si>
    <t>"S2" 258*1,05</t>
  </si>
  <si>
    <t>"S2a" 26,5*1,05</t>
  </si>
  <si>
    <t>"přípojky" 215,0*1,05</t>
  </si>
  <si>
    <t>37</t>
  </si>
  <si>
    <t>899623111R00</t>
  </si>
  <si>
    <t>Obetonování potrubí nebo zdiva stok betonem C -/5</t>
  </si>
  <si>
    <t>74</t>
  </si>
  <si>
    <t>"cca" 6</t>
  </si>
  <si>
    <t>892581111R00</t>
  </si>
  <si>
    <t>Zkouška těsnosti kanalizace DN do 300, vodou</t>
  </si>
  <si>
    <t>76</t>
  </si>
  <si>
    <t>39</t>
  </si>
  <si>
    <t>892583111R00</t>
  </si>
  <si>
    <t>Zabezpečení konců kanal. potrubí DN do 300, vodou</t>
  </si>
  <si>
    <t>úsek</t>
  </si>
  <si>
    <t>78</t>
  </si>
  <si>
    <t>899104111R00</t>
  </si>
  <si>
    <t>Osazení poklopu s rámem nad 150 kg</t>
  </si>
  <si>
    <t>80</t>
  </si>
  <si>
    <t>41</t>
  </si>
  <si>
    <t>55241113</t>
  </si>
  <si>
    <t>Litinový poklop tř. D400</t>
  </si>
  <si>
    <t>82</t>
  </si>
  <si>
    <t>890000023</t>
  </si>
  <si>
    <t xml:space="preserve">Napojení na stávající rozvod  a další práce a materiál ve výkaze neuvedený avšak nezbytně nutný k řádnému zkompletování</t>
  </si>
  <si>
    <t>soub</t>
  </si>
  <si>
    <t>84</t>
  </si>
  <si>
    <t>H27</t>
  </si>
  <si>
    <t>Vedení trubní dálková a přípojná</t>
  </si>
  <si>
    <t>43</t>
  </si>
  <si>
    <t>998276101R00</t>
  </si>
  <si>
    <t>Přesun hmot, trubní vedení plastová, otevř. výkop</t>
  </si>
  <si>
    <t>86</t>
  </si>
  <si>
    <t>SO.302 - Kanalizace dešťová</t>
  </si>
  <si>
    <t>D1 - Kanalizace dešťová</t>
  </si>
  <si>
    <t xml:space="preserve">    11 - Přípravné a přidružené práce</t>
  </si>
  <si>
    <t xml:space="preserve">    12 - Odkopávky a prokopávky</t>
  </si>
  <si>
    <t xml:space="preserve">    18 - Povrchové úpravy terénu</t>
  </si>
  <si>
    <t xml:space="preserve">    27 - Základy</t>
  </si>
  <si>
    <t xml:space="preserve">    31 - Zdi podpěrné a volné</t>
  </si>
  <si>
    <t xml:space="preserve">    59 - Kryty pozemních komunikací, letišť a ploch dlážděných (předlažby)</t>
  </si>
  <si>
    <t xml:space="preserve">    91 - Doplňující konstrukce a práce na pozemních komunikacích a zpevněných plochách</t>
  </si>
  <si>
    <t xml:space="preserve">    96 - Bourání konstrukcí</t>
  </si>
  <si>
    <t xml:space="preserve">    M46 - Zemní práce při montážích</t>
  </si>
  <si>
    <t>Přípravné a přidružené práce</t>
  </si>
  <si>
    <t>113106231R00</t>
  </si>
  <si>
    <t>Rozebrání dlažeb ze zámkové dlažby v kamenivu</t>
  </si>
  <si>
    <t>"v místě výkopu větve D3" 50</t>
  </si>
  <si>
    <t>113201111R00</t>
  </si>
  <si>
    <t>Vytrhání obrubníků chodníkových a parkových</t>
  </si>
  <si>
    <t>Odkopávky a prokopávky</t>
  </si>
  <si>
    <t>121101103R00</t>
  </si>
  <si>
    <t>Sejmutí ornice s přemístěním přes 100 do 250 m</t>
  </si>
  <si>
    <t>"větev D3" 37*0,2*1,5</t>
  </si>
  <si>
    <t>630</t>
  </si>
  <si>
    <t>131201110R00</t>
  </si>
  <si>
    <t>Hloubení nezapaž. jam hor.3 do 50 m3, STROJNĚ</t>
  </si>
  <si>
    <t>"vsakovací objekt" 2,5*5,0*4,0</t>
  </si>
  <si>
    <t>"OLK" 2,5*2,5*3,0</t>
  </si>
  <si>
    <t>131201119R00</t>
  </si>
  <si>
    <t>Příplatek za lepivost - hloubení nezap.jam v hor.3</t>
  </si>
  <si>
    <t>130001101R00</t>
  </si>
  <si>
    <t>Příplatek za ztížené hloubení v blízkosti vedení</t>
  </si>
  <si>
    <t>"D3" 0,9*1,7*117</t>
  </si>
  <si>
    <t>"stoka D1" 1,0*1,65*221,5</t>
  </si>
  <si>
    <t>"D1a" 0,95*1,85*51,5</t>
  </si>
  <si>
    <t>"D1b" 0,95*1,7*42</t>
  </si>
  <si>
    <t>"D2" 1,0*1,2*208,5</t>
  </si>
  <si>
    <t>"přípojky" 0,85*1,5*238</t>
  </si>
  <si>
    <t>"stoka D1 - kopáno souběžně s kanal. splašk " 1</t>
  </si>
  <si>
    <t>"D1a" 1,8*51,5*2</t>
  </si>
  <si>
    <t>"D1b" 1,7*42*2</t>
  </si>
  <si>
    <t>"D3" 1,7*117*2</t>
  </si>
  <si>
    <t>727</t>
  </si>
  <si>
    <t>151101102R00</t>
  </si>
  <si>
    <t>Pažení a rozepření stěn rýh - příložné - hl.do 4 m</t>
  </si>
  <si>
    <t>"vsakovací objekt" (2,5*2+5,0*2)*4,0</t>
  </si>
  <si>
    <t>"OLK" 2,5*4*3,0</t>
  </si>
  <si>
    <t>151101112R00</t>
  </si>
  <si>
    <t>Odstranění pažení stěn rýh - příložné - hl. do 4 m</t>
  </si>
  <si>
    <t>90</t>
  </si>
  <si>
    <t>1256/2+68,75</t>
  </si>
  <si>
    <t>1256+68,75</t>
  </si>
  <si>
    <t>"stoka D1" 1,0*0,5*221,5</t>
  </si>
  <si>
    <t>"D1a" 0,95*0,45*51,5</t>
  </si>
  <si>
    <t>"D1b" 0,95*0,45*42</t>
  </si>
  <si>
    <t>"D2" 1,0*0,5*208,5</t>
  </si>
  <si>
    <t>"přípojky" 0,85*0,35*238</t>
  </si>
  <si>
    <t>"D3" 0,9*0,4*117</t>
  </si>
  <si>
    <t>"stoka D1" 1,0*1,05*221,5</t>
  </si>
  <si>
    <t>"D1a" 0,95*1,3*51,5</t>
  </si>
  <si>
    <t>"D1b" 0,95*1,15*42</t>
  </si>
  <si>
    <t>"D2" 1,0*0,6*208,5</t>
  </si>
  <si>
    <t>"přípojky" 0,85*1,05*238</t>
  </si>
  <si>
    <t>"D3" 0,9*1,2*117</t>
  </si>
  <si>
    <t>"vsakovací objekt" 2,5*5,0*4,0-2*1,0*1,0*3,14*4,0</t>
  </si>
  <si>
    <t>"OLK" 2,5*2,5*3,0-1,0*1,0*3,14*2,5</t>
  </si>
  <si>
    <t>841*1,8</t>
  </si>
  <si>
    <t>1324,75</t>
  </si>
  <si>
    <t>Povrchové úpravy terénu</t>
  </si>
  <si>
    <t>181006113R00</t>
  </si>
  <si>
    <t>Rozprostření zemin v rov./sklonu 1:5, tl. do 20 cm</t>
  </si>
  <si>
    <t>11,1/0,25</t>
  </si>
  <si>
    <t>273313621R00</t>
  </si>
  <si>
    <t>Beton základových desek prostý C 20/25</t>
  </si>
  <si>
    <t>"pod OLK" 2,5*2,5*0,2</t>
  </si>
  <si>
    <t>273361921RT4</t>
  </si>
  <si>
    <t>Výztuž základových desek ze svařovaných sítí</t>
  </si>
  <si>
    <t xml:space="preserve">průměr drátu  6,0, oka 100/100 mm KH30</t>
  </si>
  <si>
    <t>2,5*2,5*2*1,2*0,003</t>
  </si>
  <si>
    <t>Zdi podpěrné a volné</t>
  </si>
  <si>
    <t>313212124R00</t>
  </si>
  <si>
    <t>Zdivo obkladové z kamene-kyklopské víceúhelníkové</t>
  </si>
  <si>
    <t>"opětovné vyzdění zídky - na sucho" 2</t>
  </si>
  <si>
    <t>"stoka D1" 1,0*0,12*221,5</t>
  </si>
  <si>
    <t>"D1a" 0,95*0,12*51,5</t>
  </si>
  <si>
    <t>"D1b" 0,95*0,12*42</t>
  </si>
  <si>
    <t>"D2" 1,0*0,12*208,5</t>
  </si>
  <si>
    <t>"přípojky" 0,85*0,12*238</t>
  </si>
  <si>
    <t>"D3" 0,9*0,12*117</t>
  </si>
  <si>
    <t>6+8+7+4+3+2</t>
  </si>
  <si>
    <t>8+1</t>
  </si>
  <si>
    <t>6+1</t>
  </si>
  <si>
    <t>7+3</t>
  </si>
  <si>
    <t>59</t>
  </si>
  <si>
    <t>Kryty pozemních komunikací, letišť a ploch dlážděných (předlažby)</t>
  </si>
  <si>
    <t>596215040R00</t>
  </si>
  <si>
    <t>Kladení zámkové dlažby tl. 8 cm do drtě tl. 4 cm</t>
  </si>
  <si>
    <t>"zpětné zadláždění" 50</t>
  </si>
  <si>
    <t>"přípojky" 238</t>
  </si>
  <si>
    <t>Trubka kanalizační PP SN 12 160x3000mm</t>
  </si>
  <si>
    <t>871353121R00</t>
  </si>
  <si>
    <t>Montáž trub z plastu, gumový kroužek, DN 200</t>
  </si>
  <si>
    <t>"D3" 117</t>
  </si>
  <si>
    <t>286144842</t>
  </si>
  <si>
    <t xml:space="preserve">Trubka kanalizační  PP SN 12 200x3000mm</t>
  </si>
  <si>
    <t>286144843</t>
  </si>
  <si>
    <t xml:space="preserve">Trubka kanalizační  PP SN 12 200x6000mm</t>
  </si>
  <si>
    <t>"stoka D1 - 300" 221,5</t>
  </si>
  <si>
    <t>"D1a-250" 51,5</t>
  </si>
  <si>
    <t>"D1b-250" 42</t>
  </si>
  <si>
    <t>"D2 - 300" 208,5</t>
  </si>
  <si>
    <t xml:space="preserve">Trubka kanalizační  PP SN 12 250x3000mm</t>
  </si>
  <si>
    <t xml:space="preserve">Trubka kanalizační  PP SN 12 250x6000mm</t>
  </si>
  <si>
    <t>286144846</t>
  </si>
  <si>
    <t xml:space="preserve">Trubka kanalizační  PP SN 12 315x3000mm</t>
  </si>
  <si>
    <t>286144847</t>
  </si>
  <si>
    <t xml:space="preserve">Trubka kanalizační  PP SN 12 315x6000mm</t>
  </si>
  <si>
    <t>877373121RT2</t>
  </si>
  <si>
    <t>Montáž tvarovek odboč. plast. gum. kroužek DN 300</t>
  </si>
  <si>
    <t>2865447106</t>
  </si>
  <si>
    <t xml:space="preserve">Odbočka kanal.PP  SN12-16 D 315/160 45°</t>
  </si>
  <si>
    <t>88</t>
  </si>
  <si>
    <t xml:space="preserve">Koleno kanalizační PP  SN 12-16 160/15°</t>
  </si>
  <si>
    <t>92</t>
  </si>
  <si>
    <t>47</t>
  </si>
  <si>
    <t>94</t>
  </si>
  <si>
    <t>96</t>
  </si>
  <si>
    <t>49</t>
  </si>
  <si>
    <t>98</t>
  </si>
  <si>
    <t>"rev. šachty" 18+1</t>
  </si>
  <si>
    <t>"vsakovací šachty" 2</t>
  </si>
  <si>
    <t>"OLK" 1</t>
  </si>
  <si>
    <t>"stoka D1" 221,5</t>
  </si>
  <si>
    <t>"D1a" 51,5</t>
  </si>
  <si>
    <t>"D1b" 42</t>
  </si>
  <si>
    <t>"D2" 208,5</t>
  </si>
  <si>
    <t>51</t>
  </si>
  <si>
    <t>102</t>
  </si>
  <si>
    <t>104</t>
  </si>
  <si>
    <t>53</t>
  </si>
  <si>
    <t>106</t>
  </si>
  <si>
    <t>108</t>
  </si>
  <si>
    <t>17+3+1+1</t>
  </si>
  <si>
    <t>110</t>
  </si>
  <si>
    <t>112</t>
  </si>
  <si>
    <t>15+1+1</t>
  </si>
  <si>
    <t>57</t>
  </si>
  <si>
    <t>114</t>
  </si>
  <si>
    <t>116</t>
  </si>
  <si>
    <t>118</t>
  </si>
  <si>
    <t>11+1+1</t>
  </si>
  <si>
    <t>43+3+3</t>
  </si>
  <si>
    <t>61</t>
  </si>
  <si>
    <t>122</t>
  </si>
  <si>
    <t>18+1</t>
  </si>
  <si>
    <t>59224354</t>
  </si>
  <si>
    <t>Deska zákrytová TZK-Q.1 100-63/17</t>
  </si>
  <si>
    <t>124</t>
  </si>
  <si>
    <t>63</t>
  </si>
  <si>
    <t>59300041</t>
  </si>
  <si>
    <t>Odlučovač lehkých kapalin, průtok 15 l/s, kompletní dodávka</t>
  </si>
  <si>
    <t>ks</t>
  </si>
  <si>
    <t>126</t>
  </si>
  <si>
    <t>59300033</t>
  </si>
  <si>
    <t>Šachetní dno TBZ2000/600/90</t>
  </si>
  <si>
    <t>128</t>
  </si>
  <si>
    <t>65</t>
  </si>
  <si>
    <t>59300034</t>
  </si>
  <si>
    <t>Skruž TBS-Q.2 2000/1000/90 - drenážní</t>
  </si>
  <si>
    <t>130</t>
  </si>
  <si>
    <t>59300035</t>
  </si>
  <si>
    <t>Skruž TBS-Q.2 2000/750/90</t>
  </si>
  <si>
    <t>132</t>
  </si>
  <si>
    <t>67</t>
  </si>
  <si>
    <t>59300036</t>
  </si>
  <si>
    <t>Deska zákrytová- konus 2000/600/100</t>
  </si>
  <si>
    <t>134</t>
  </si>
  <si>
    <t>136</t>
  </si>
  <si>
    <t>20+1</t>
  </si>
  <si>
    <t>69</t>
  </si>
  <si>
    <t>553403828</t>
  </si>
  <si>
    <t>Vtoková mříž KM01 D400 DIN 19583-13, 500/500</t>
  </si>
  <si>
    <t>138</t>
  </si>
  <si>
    <t>91</t>
  </si>
  <si>
    <t>Doplňující konstrukce a práce na pozemních komunikacích a zpevněných plochách</t>
  </si>
  <si>
    <t>916561111RT4</t>
  </si>
  <si>
    <t>Osazení záhon.obrubníků do lože z C 12/15 s opěrou</t>
  </si>
  <si>
    <t>140</t>
  </si>
  <si>
    <t xml:space="preserve">včetně obrubníku ABO 4 - 5    50/5/25</t>
  </si>
  <si>
    <t>Bourání konstrukcí</t>
  </si>
  <si>
    <t>71</t>
  </si>
  <si>
    <t>962022391R00</t>
  </si>
  <si>
    <t>Bourání zdiva nadzákladového kamenného na MVC</t>
  </si>
  <si>
    <t>142</t>
  </si>
  <si>
    <t>"zídka vedle šachty - větev D3" 8,0*0,5*0,5</t>
  </si>
  <si>
    <t>144</t>
  </si>
  <si>
    <t>M46</t>
  </si>
  <si>
    <t>Zemní práce při montážích</t>
  </si>
  <si>
    <t>73</t>
  </si>
  <si>
    <t>460620006RT1</t>
  </si>
  <si>
    <t>Osetí povrchu trávou</t>
  </si>
  <si>
    <t>146</t>
  </si>
  <si>
    <t>včetně dodávky osiva</t>
  </si>
  <si>
    <t>180</t>
  </si>
  <si>
    <t>SO.303 - Vodovod</t>
  </si>
  <si>
    <t>D1 - Vodovod</t>
  </si>
  <si>
    <t xml:space="preserve">    85 - Potrubí z trub litinových</t>
  </si>
  <si>
    <t>132201212R00</t>
  </si>
  <si>
    <t>Hloubení rýh š.do 200 cm hor.3 do 1000m3,STROJNĚ</t>
  </si>
  <si>
    <t>"V1" 0,8*1,15*269</t>
  </si>
  <si>
    <t>"V2" 0,8*1,15*198</t>
  </si>
  <si>
    <t>"V3" 0,8*1,15*176</t>
  </si>
  <si>
    <t>"přípojky" 0,75*1,15*239</t>
  </si>
  <si>
    <t>400</t>
  </si>
  <si>
    <t>"vodoměrné šachty" 1,2*1,2*1,5*33</t>
  </si>
  <si>
    <t>"V3" 2*176*1,1</t>
  </si>
  <si>
    <t>387,2</t>
  </si>
  <si>
    <t>797/2+71,3</t>
  </si>
  <si>
    <t>797+71,3</t>
  </si>
  <si>
    <t>"V1" 0,8*0,4*269</t>
  </si>
  <si>
    <t>"V2" 0,8*0,4*198</t>
  </si>
  <si>
    <t>"V3" 0,8*0,4*176</t>
  </si>
  <si>
    <t>"přípojky" 0,75*0,4*239</t>
  </si>
  <si>
    <t>"V1" 0,8*0,65*269</t>
  </si>
  <si>
    <t>"V2" 0,8*0,65*198</t>
  </si>
  <si>
    <t>"V3" 0,8*0,65*176</t>
  </si>
  <si>
    <t>"přípojky" 0,75*0,65*239</t>
  </si>
  <si>
    <t>"vodoměrné šachty" 1,2*1,2*1,5*33-0,5*0,5*3,14*1,5*33</t>
  </si>
  <si>
    <t>483*1,8</t>
  </si>
  <si>
    <t>868,3</t>
  </si>
  <si>
    <t>"V1" 0,8*0,1*269</t>
  </si>
  <si>
    <t>"V2" 0,8*0,1*198</t>
  </si>
  <si>
    <t>"V3" 0,8*0,1*176</t>
  </si>
  <si>
    <t>"přípojky" 0,75*0,1*239</t>
  </si>
  <si>
    <t>85</t>
  </si>
  <si>
    <t>Potrubí z trub litinových</t>
  </si>
  <si>
    <t>857242121R00</t>
  </si>
  <si>
    <t>Montáž tvarovek litin. jednoos.přír. výkop DN 80</t>
  </si>
  <si>
    <t>552702106</t>
  </si>
  <si>
    <t>TP (FF) - TT DN 80 PN 10-25, L= 500 mm</t>
  </si>
  <si>
    <t>552702402</t>
  </si>
  <si>
    <t xml:space="preserve">Příruba zaslepovací X -  DN 100 PN 10-40</t>
  </si>
  <si>
    <t>552701211</t>
  </si>
  <si>
    <t>Koleno patní PP 90° (N) - TT DN 80 PN 10-40</t>
  </si>
  <si>
    <t>857264121R00</t>
  </si>
  <si>
    <t>Montáž tvarovek litin. odboč. přír. výkop DN 100</t>
  </si>
  <si>
    <t>552700707</t>
  </si>
  <si>
    <t>Odbočka přírub. T - NATURAL DN 100x80 PN 10-40</t>
  </si>
  <si>
    <t>552700802</t>
  </si>
  <si>
    <t>Odbočka přírub. T - TT DN 100x80 PN 10-40</t>
  </si>
  <si>
    <t>871241121R00</t>
  </si>
  <si>
    <t>Montáž potrubí polyetylenového ve výkopu d 90 mm</t>
  </si>
  <si>
    <t>269</t>
  </si>
  <si>
    <t>198</t>
  </si>
  <si>
    <t>28613765</t>
  </si>
  <si>
    <t>Trubka tlaková PE HD (PE100) d 90 x 5,4 mm PN 10</t>
  </si>
  <si>
    <t>467</t>
  </si>
  <si>
    <t>"ztratné 5%" 23,35</t>
  </si>
  <si>
    <t>28653598</t>
  </si>
  <si>
    <t xml:space="preserve">Nákružek lemový tlakový PE HD (lPE) d  90 mm s přírubou</t>
  </si>
  <si>
    <t>59300046</t>
  </si>
  <si>
    <t>PODKLADOVÝ BLOK POD HYDRANT/ KOTEVNÍ BLOK - 550/450/75 mm</t>
  </si>
  <si>
    <t>871251121R00</t>
  </si>
  <si>
    <t>Montáž trubek polyetylenových ve výkopu d 110 mm</t>
  </si>
  <si>
    <t>"V3" 176</t>
  </si>
  <si>
    <t>28613766</t>
  </si>
  <si>
    <t>Trubka tlaková PE HD (PE100) d 110 x 6,6 mm PN 10</t>
  </si>
  <si>
    <t>176</t>
  </si>
  <si>
    <t>"ztratné 5%" 8,8</t>
  </si>
  <si>
    <t>28653599</t>
  </si>
  <si>
    <t>Nákružek lemový tlakový PE HD (lPE) d 110 mm s přírubou</t>
  </si>
  <si>
    <t>286536122</t>
  </si>
  <si>
    <t xml:space="preserve">Oblouk 45° PE100 RC SDR17 typ L  110 x 6,6 mm</t>
  </si>
  <si>
    <t>877242121R00</t>
  </si>
  <si>
    <t>Přirážka za 1 spoj elektrotvarovky d 90 mm</t>
  </si>
  <si>
    <t>80+7</t>
  </si>
  <si>
    <t>28613106.M</t>
  </si>
  <si>
    <t xml:space="preserve">Elektrospojka d  90 mm SDR 11 PE 100</t>
  </si>
  <si>
    <t>"ztratné 5%" 4</t>
  </si>
  <si>
    <t>877252121R00</t>
  </si>
  <si>
    <t>Přirážka za 1 spoj elektrotvarovky d 110 mm</t>
  </si>
  <si>
    <t>30+7</t>
  </si>
  <si>
    <t>28613107.M</t>
  </si>
  <si>
    <t>Elektrospojka d 110 mm SDR 11 PE 100</t>
  </si>
  <si>
    <t>"ztratné 5%" 1,5</t>
  </si>
  <si>
    <t>871161121R00</t>
  </si>
  <si>
    <t>Montáž trubek polyetylenových ve výkopu d 32 mm</t>
  </si>
  <si>
    <t>"přípojky" 239</t>
  </si>
  <si>
    <t>28613752</t>
  </si>
  <si>
    <t>Trubka tlaková PE LD (rPE) d 32 x 4,4 mm PN 10</t>
  </si>
  <si>
    <t>kg</t>
  </si>
  <si>
    <t>239*0,4</t>
  </si>
  <si>
    <t>"ztratné 5%" 4,78</t>
  </si>
  <si>
    <t>Fólie výstražná z PVC modrá, šířka 30 cm</t>
  </si>
  <si>
    <t>"V1" 269*1,05</t>
  </si>
  <si>
    <t>"V2"1,05*198</t>
  </si>
  <si>
    <t>"V3" 1,05*176</t>
  </si>
  <si>
    <t>"přípojky" 1,05*239</t>
  </si>
  <si>
    <t>891247111R00</t>
  </si>
  <si>
    <t>Montáž hydrantů podzemních DN 80</t>
  </si>
  <si>
    <t>422737422</t>
  </si>
  <si>
    <t xml:space="preserve">Hydrant podzemní MB1 K244  DN80/1,25m-voda</t>
  </si>
  <si>
    <t>891249111R00</t>
  </si>
  <si>
    <t>Montáž navrtávacích pasů DN 80</t>
  </si>
  <si>
    <t>42273350</t>
  </si>
  <si>
    <t xml:space="preserve">Pas navrtávací  DN 80/1´´</t>
  </si>
  <si>
    <t>891269111R00</t>
  </si>
  <si>
    <t>Montáž navrtávacích pasů DN 100</t>
  </si>
  <si>
    <t>42273370</t>
  </si>
  <si>
    <t xml:space="preserve">Pas navrtávací  DN 100 /1´´</t>
  </si>
  <si>
    <t>891261111R00</t>
  </si>
  <si>
    <t>Montáž vodovodních šoupátek ve výkopu DN 100</t>
  </si>
  <si>
    <t>42228312</t>
  </si>
  <si>
    <t>Šoupátko 4000E2 DN 100 přírubové, voda</t>
  </si>
  <si>
    <t>891241111R00</t>
  </si>
  <si>
    <t>Montáž vodovodních šoupátek ve výkopu DN 80</t>
  </si>
  <si>
    <t>42228310</t>
  </si>
  <si>
    <t>Šoupátko 4000E2 DN 80 přírubové, voda</t>
  </si>
  <si>
    <t>42293200</t>
  </si>
  <si>
    <t>Souprava zemní 9000E2 DN50 -100, 1,5m</t>
  </si>
  <si>
    <t>891181111R00</t>
  </si>
  <si>
    <t>Montáž vodovodních šoupátek ve výkopu DN 40</t>
  </si>
  <si>
    <t>42228252</t>
  </si>
  <si>
    <t>Šoupátko 2600 DN 1" pro dom.příp. - voda</t>
  </si>
  <si>
    <t>42293139</t>
  </si>
  <si>
    <t>Souprava zemní č. 9601-voda, L=1,0-1,6 m</t>
  </si>
  <si>
    <t>899401112R00</t>
  </si>
  <si>
    <t>Osazení poklopů litinových šoupátkových</t>
  </si>
  <si>
    <t>42200750</t>
  </si>
  <si>
    <t xml:space="preserve">Poklop uliční šoupátkový 1750  - voda</t>
  </si>
  <si>
    <t>899731112R00</t>
  </si>
  <si>
    <t>Vodič signalizační CYY 2,5 mm2</t>
  </si>
  <si>
    <t>1000</t>
  </si>
  <si>
    <t>899401113R00</t>
  </si>
  <si>
    <t>Osazení poklopů litinových hydrantových</t>
  </si>
  <si>
    <t>42200760</t>
  </si>
  <si>
    <t>poklop k podz. hydrantu 1950 - voda</t>
  </si>
  <si>
    <t>892241111R00</t>
  </si>
  <si>
    <t>Tlaková zkouška vodovodního potrubí DN 80</t>
  </si>
  <si>
    <t>"V1" 269</t>
  </si>
  <si>
    <t>"V2" 198</t>
  </si>
  <si>
    <t>892271111R00</t>
  </si>
  <si>
    <t>Tlaková zkouška vodovodního potrubí DN 125</t>
  </si>
  <si>
    <t>892273111R00</t>
  </si>
  <si>
    <t>Desinfekce vodovodního potrubí DN 125</t>
  </si>
  <si>
    <t>89000024</t>
  </si>
  <si>
    <t>Propojení se stávajícími řady a další práce a materiál ve výkaze výměr neuvedený avšak nezbytně nutný k řádnému zkompletování díla</t>
  </si>
  <si>
    <t>89000025</t>
  </si>
  <si>
    <t>Rozbor pitné vody zpracovaný odborně způsobilou osobou</t>
  </si>
  <si>
    <t>893151111R00</t>
  </si>
  <si>
    <t>Montáž šachty vodoměrné a revizní plastové kruhové</t>
  </si>
  <si>
    <t>28697257</t>
  </si>
  <si>
    <t>Šachta vodoměrná kruhová prům. 1000 mm, celk. výšky 1650 mm, s poklopem, vybav. 2 x vodotěsnou prostupkou, kulový úzávěr 1´´ na PE hadici</t>
  </si>
  <si>
    <t>SO.304 - Přeložka výtlačného vodovodního potrubí</t>
  </si>
  <si>
    <t>D1 - Přeložka výtlačného vodovodního potrubí</t>
  </si>
  <si>
    <t>1,0*1,3*214,5</t>
  </si>
  <si>
    <t>2*214,5*1,3</t>
  </si>
  <si>
    <t>557</t>
  </si>
  <si>
    <t>279/2</t>
  </si>
  <si>
    <t>279</t>
  </si>
  <si>
    <t>1,0*0,55*214,5</t>
  </si>
  <si>
    <t>1,0*0,8*214,5</t>
  </si>
  <si>
    <t>171,6*1,9</t>
  </si>
  <si>
    <t>1,0*0,15*214,5</t>
  </si>
  <si>
    <t>857362121R00</t>
  </si>
  <si>
    <t>Montáž tvarovek litin. jednoos. přír. výkop DN 250</t>
  </si>
  <si>
    <t>422935309</t>
  </si>
  <si>
    <t>HAWLE spojka Synoflex 7974, DN 250, PN 16</t>
  </si>
  <si>
    <t>850365121R00</t>
  </si>
  <si>
    <t>Výřez nebo výsek na potrubí litinovém DN 250</t>
  </si>
  <si>
    <t>871371121R00</t>
  </si>
  <si>
    <t>Montáž trubek polyetylenových ve výkopu d 315 mm</t>
  </si>
  <si>
    <t>215</t>
  </si>
  <si>
    <t>28613793</t>
  </si>
  <si>
    <t>Trubka tlaková PE HD (PE100) d 280 x 25,4 mm PN 16</t>
  </si>
  <si>
    <t>"ztratné 5%" 10,75</t>
  </si>
  <si>
    <t>286536118R1</t>
  </si>
  <si>
    <t xml:space="preserve">Oblouk 90° PE100 RC SDR11 typ L  280 x 25,4 mm</t>
  </si>
  <si>
    <t>286536158R2</t>
  </si>
  <si>
    <t xml:space="preserve">Oblouk 30° PE100 RC SDR11 typ L  280 x 25,4 mm</t>
  </si>
  <si>
    <t>KOTEVNÍ BLOK</t>
  </si>
  <si>
    <t>877372121R00</t>
  </si>
  <si>
    <t>Přirážka za 1 spoj elektrotvarovky d 315 mm</t>
  </si>
  <si>
    <t>36+12</t>
  </si>
  <si>
    <t>28613109.M</t>
  </si>
  <si>
    <t>Elektrospojka d 250 mm SDR 11 PE 100</t>
  </si>
  <si>
    <t>"ztratné 5%" 2,4</t>
  </si>
  <si>
    <t>892381111R00</t>
  </si>
  <si>
    <t>Tlaková zkouška vodovodního potrubí DN 350</t>
  </si>
  <si>
    <t>892383111R00</t>
  </si>
  <si>
    <t>Desinfekce vodovodního potrubí DN 350</t>
  </si>
  <si>
    <t>899731115R00</t>
  </si>
  <si>
    <t>Vodič signalizační CYY 10 mm2</t>
  </si>
  <si>
    <t>250</t>
  </si>
  <si>
    <t>220</t>
  </si>
  <si>
    <t>SO.401 - Veřejné osvětlení</t>
  </si>
  <si>
    <t>D1 - MONTÁŽE</t>
  </si>
  <si>
    <t xml:space="preserve">    D1.1 - Montáže</t>
  </si>
  <si>
    <t xml:space="preserve">    D1.2 - Sloupy+svítidla ELO</t>
  </si>
  <si>
    <t xml:space="preserve">    D1.3 - Sloupy+svítidla ELP</t>
  </si>
  <si>
    <t xml:space="preserve">    D1.4 - Rozvod VO</t>
  </si>
  <si>
    <t>D2 - ZEMNÍ PRÁCE</t>
  </si>
  <si>
    <t>D3 - MATERIÁLY</t>
  </si>
  <si>
    <t xml:space="preserve">    D3.1 - MATERIÁLY</t>
  </si>
  <si>
    <t xml:space="preserve">    D3.2 - Sloupy+svítidla ELO</t>
  </si>
  <si>
    <t xml:space="preserve">    D3.3 - Sloupy+svítidla ELP</t>
  </si>
  <si>
    <t xml:space="preserve">    D3.4 - Rozvod VO</t>
  </si>
  <si>
    <t>D4 - Předávací protokol</t>
  </si>
  <si>
    <t>MONTÁŽE</t>
  </si>
  <si>
    <t>D1.1</t>
  </si>
  <si>
    <t>Montáže</t>
  </si>
  <si>
    <t>Pol1</t>
  </si>
  <si>
    <t>zjištění stavu rozvodu stáv.veř.osvětlení ul.Na Lánech a přípojných míst</t>
  </si>
  <si>
    <t>hod</t>
  </si>
  <si>
    <t>Pol2</t>
  </si>
  <si>
    <t>propojení do stáv.sloupů rozvodu ulice Na Lánech (2 sloupy VO)</t>
  </si>
  <si>
    <t>Pol3</t>
  </si>
  <si>
    <t>strojohodina montážní plošiny IPT20-1 do v=11m(vyrovnání a osazení nových sloupů VO)</t>
  </si>
  <si>
    <t>Pol4</t>
  </si>
  <si>
    <t>přistavení montážní plošiny IPT20-1 do v=11m</t>
  </si>
  <si>
    <t>km</t>
  </si>
  <si>
    <t>Pol5</t>
  </si>
  <si>
    <t>rozvaděč RVO S1+100/NKE8P/S003 kompaktní pilíř-plast IP44 (hl.jistič 16A/3/B, elektroměr přímý, jistič vývodu 3x10A/1/B, vývod.svorky RS16)</t>
  </si>
  <si>
    <t>D1.2</t>
  </si>
  <si>
    <t>Sloupy+svítidla ELO</t>
  </si>
  <si>
    <t>Pol6</t>
  </si>
  <si>
    <t>stožárová svorkovnice přímá do 16mm2+poj.spodek+poj.E14 4A</t>
  </si>
  <si>
    <t>Pol7</t>
  </si>
  <si>
    <t>stožárová svorkovnice odbočná do 16mm2+poj.spodek+poj.E14 4A</t>
  </si>
  <si>
    <t>Pol8</t>
  </si>
  <si>
    <t>ELO svítidlo Philips BGP703, 4800lmn, DN10, 4000K, CLO, G900S, DIM11, CT 38,5W IP66</t>
  </si>
  <si>
    <t>Pol9</t>
  </si>
  <si>
    <t>stožár ocelový, dvoustupňový, zinkovaný h=8,2m UZL-10-133/89</t>
  </si>
  <si>
    <t>Pol10</t>
  </si>
  <si>
    <t>výložník jednoduchý, lomený d.1m UZD-1-1000 sklon 0st.</t>
  </si>
  <si>
    <t>Pol11</t>
  </si>
  <si>
    <t>výložník jednoduchý, lomený d.1m UZD-1-1000 sklon 10st.</t>
  </si>
  <si>
    <t>Pol12</t>
  </si>
  <si>
    <t>ochranná plastová manžeta 133 na sloup</t>
  </si>
  <si>
    <t>D1.3</t>
  </si>
  <si>
    <t>Sloupy+svítidla ELP</t>
  </si>
  <si>
    <t>Pol13</t>
  </si>
  <si>
    <t>ELP svítidlo Philips BGP703, 6000lmn, DM50, 4000K, CLO, G900S, DIM11, CT 31W IP66</t>
  </si>
  <si>
    <t>D1.4</t>
  </si>
  <si>
    <t>Rozvod VO</t>
  </si>
  <si>
    <t>Pol14</t>
  </si>
  <si>
    <t>drát FeZn 10mm VU</t>
  </si>
  <si>
    <t>Pol15</t>
  </si>
  <si>
    <t>svorka zemní SR03 páska-drát</t>
  </si>
  <si>
    <t>Pol16</t>
  </si>
  <si>
    <t>kabel CYKY 4Jx10 VU</t>
  </si>
  <si>
    <t>Pol17</t>
  </si>
  <si>
    <t>kabel CYKY 3Jx1,5 VU</t>
  </si>
  <si>
    <t>Pol18</t>
  </si>
  <si>
    <t>trubka plast rovná KGEM DN300</t>
  </si>
  <si>
    <t>Pol19</t>
  </si>
  <si>
    <t>dvouplášťová trubka HDPE korugovaná ohebná 40/32mm, červená VU</t>
  </si>
  <si>
    <t>Pol20</t>
  </si>
  <si>
    <t>ukončení kabelů do 5x4</t>
  </si>
  <si>
    <t>Pol21</t>
  </si>
  <si>
    <t>ukončení kabelů do 4x16</t>
  </si>
  <si>
    <t>Pol22</t>
  </si>
  <si>
    <t>krabice prázdná, univerzální do 16mm2 IP44</t>
  </si>
  <si>
    <t>Pol23</t>
  </si>
  <si>
    <t>projektová dokumentace skutečného stavu</t>
  </si>
  <si>
    <t>Pol24</t>
  </si>
  <si>
    <t>výchozí revizní zpráva</t>
  </si>
  <si>
    <t>D2</t>
  </si>
  <si>
    <t>ZEMNÍ PRÁCE</t>
  </si>
  <si>
    <t>Pol25</t>
  </si>
  <si>
    <t>vytýčení trati vedení</t>
  </si>
  <si>
    <t>Pol26</t>
  </si>
  <si>
    <t>dokop rýhy š.35cmxhl.40cm, tř.3 volný terén</t>
  </si>
  <si>
    <t>Pol27</t>
  </si>
  <si>
    <t>zához rýhy š.35cmxhl.40cm, tř.3</t>
  </si>
  <si>
    <t>Pol28</t>
  </si>
  <si>
    <t>výkop rýhy š.35cmxhl.50cm, tř.3 volný terén, ztížené podmínky u stáv.plotů</t>
  </si>
  <si>
    <t>Pol29</t>
  </si>
  <si>
    <t>zához rýhy š.35cmxhl.50cm, tř.3</t>
  </si>
  <si>
    <t>Pol30</t>
  </si>
  <si>
    <t>dokop rýhy š.50cmxhl.50cm, tř.3 pro místní komunikace</t>
  </si>
  <si>
    <t>Pol31</t>
  </si>
  <si>
    <t>zához rýhy š.50cmxhl.50cm, tř.3</t>
  </si>
  <si>
    <t>Pol32</t>
  </si>
  <si>
    <t>lože z písku do rýhy do š.65cm do tl.20cm(rozprostření písku v rýze, vč.naložení a složení)</t>
  </si>
  <si>
    <t>Pol33</t>
  </si>
  <si>
    <t>odvoz zeminy v rámci lokality, vč.její nakládky a dopravy(pouze přebytečná zemina z výkopu a zemina nahrazená pískem)</t>
  </si>
  <si>
    <t>Pol34</t>
  </si>
  <si>
    <t>1xhutnění v rýze 30Mpa</t>
  </si>
  <si>
    <t>Pol35</t>
  </si>
  <si>
    <t>2xhutnění v rýze 30Mpa</t>
  </si>
  <si>
    <t>Pol36</t>
  </si>
  <si>
    <t>výstr.červená folie š.33cm</t>
  </si>
  <si>
    <t>Pol37</t>
  </si>
  <si>
    <t>výkop jámy pro sloup do v.8m zem.tř.3, vč.záhozu a úpravy terénu po osazení sloupu</t>
  </si>
  <si>
    <t>Pol38</t>
  </si>
  <si>
    <t>výkop jámy pro sloup do v.8m zem.tř.3, vč.záhozu a úpravy terénu po osazení sloupu - ztížené podmínky u stáv.plotů</t>
  </si>
  <si>
    <t>Pol39</t>
  </si>
  <si>
    <t>betonový základ pro sloup š.800xv.800xhl.1200mm tř.C20/25 (v základu bude umístěna tubka DN300)</t>
  </si>
  <si>
    <t>Pol40</t>
  </si>
  <si>
    <t>ukotvení pro sloup do v.8m beton tř.C20/25 (buchta, poklička)</t>
  </si>
  <si>
    <t>D3</t>
  </si>
  <si>
    <t>MATERIÁLY</t>
  </si>
  <si>
    <t>D3.1</t>
  </si>
  <si>
    <t>Pol61</t>
  </si>
  <si>
    <t>D3.2</t>
  </si>
  <si>
    <t>Pol62</t>
  </si>
  <si>
    <t>Pol63</t>
  </si>
  <si>
    <t>Pol64</t>
  </si>
  <si>
    <t>Pol65</t>
  </si>
  <si>
    <t>Pol66</t>
  </si>
  <si>
    <t>Pol67</t>
  </si>
  <si>
    <t>Pol68</t>
  </si>
  <si>
    <t>ochranná plastová manžeta 133</t>
  </si>
  <si>
    <t>D3.3</t>
  </si>
  <si>
    <t>Pol69</t>
  </si>
  <si>
    <t>D3.4</t>
  </si>
  <si>
    <t>Pol70</t>
  </si>
  <si>
    <t>drát FeZn 10mm</t>
  </si>
  <si>
    <t>Pol71</t>
  </si>
  <si>
    <t>Pol72</t>
  </si>
  <si>
    <t>kabel CYKY 4Jx10</t>
  </si>
  <si>
    <t>Pol73</t>
  </si>
  <si>
    <t>kabel CYKY 3Jx1,5</t>
  </si>
  <si>
    <t>Pol74</t>
  </si>
  <si>
    <t>Pol75</t>
  </si>
  <si>
    <t>dvouplášťová trubka HDPE korugovaná ohebná 40/32mm, červená</t>
  </si>
  <si>
    <t>Pol76</t>
  </si>
  <si>
    <t>Pol77</t>
  </si>
  <si>
    <t>kopaný písek 0-4mm</t>
  </si>
  <si>
    <t>Pol78</t>
  </si>
  <si>
    <t>beton tř.C20/25</t>
  </si>
  <si>
    <t>Pol79a</t>
  </si>
  <si>
    <t xml:space="preserve">štěrkodrť 0-63mm(zásyp dokopu místní komunikace) </t>
  </si>
  <si>
    <t>-2028263464</t>
  </si>
  <si>
    <t>Pol79b</t>
  </si>
  <si>
    <t>štěrkodrť 4-8mm(zásyp trubky DN300)</t>
  </si>
  <si>
    <t>Pol80</t>
  </si>
  <si>
    <t>D4</t>
  </si>
  <si>
    <t>Předávací protokol</t>
  </si>
  <si>
    <t>Pol81</t>
  </si>
  <si>
    <t>kpl</t>
  </si>
  <si>
    <t>SO 501 - STL plynovod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</si>
  <si>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</si>
  <si>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</si>
  <si>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</si>
  <si>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</si>
  <si>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</si>
  <si>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M - Práce a dodávky M</t>
  </si>
  <si>
    <t xml:space="preserve">    23-M - Montáže potrubí</t>
  </si>
  <si>
    <t>HSV</t>
  </si>
  <si>
    <t>Práce a dodávky HSV</t>
  </si>
  <si>
    <t>132251104</t>
  </si>
  <si>
    <t>Hloubení nezapažených rýh šířky do 800 mm strojně s urovnáním dna do předepsaného profilu a spádu v hornině třídy těžitelnosti I skupiny 3 přes 100 m3</t>
  </si>
  <si>
    <t>109492592</t>
  </si>
  <si>
    <t xml:space="preserve">110,00*0,90*0,80             "stávající komunikace</t>
  </si>
  <si>
    <t xml:space="preserve">760,00*0,70*0,80                "nová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</si>
  <si>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</si>
  <si>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</si>
  <si>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-570705615</t>
  </si>
  <si>
    <t>504,80-(87,20-110,00*0,20*0,80)</t>
  </si>
  <si>
    <t>171251201</t>
  </si>
  <si>
    <t>Uložení sypaniny na skládky nebo meziskládky bez hutnění s upravením uložené sypaniny do předepsaného tvaru</t>
  </si>
  <si>
    <t>-1155771574</t>
  </si>
  <si>
    <t>174151101</t>
  </si>
  <si>
    <t>Zásyp sypaninou z jakékoliv horniny strojně s uložením výkopku ve vrstvách se zhutněním jam, šachet, rýh nebo kolem objektů v těchto vykopávkách</t>
  </si>
  <si>
    <t>1261606201</t>
  </si>
  <si>
    <t>504,80</t>
  </si>
  <si>
    <t xml:space="preserve">-110,00*0,60*0,80             "stávající komunikace</t>
  </si>
  <si>
    <t xml:space="preserve">-760,00*0,60*0,80                "nová</t>
  </si>
  <si>
    <t>58331202</t>
  </si>
  <si>
    <t>štěrkodrť netříděná do 100mm</t>
  </si>
  <si>
    <t>1615679208</t>
  </si>
  <si>
    <t xml:space="preserve">110,00*0,20*0,80*1,800             "stávající komunikace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</si>
  <si>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</si>
  <si>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</si>
  <si>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1099213324</t>
  </si>
  <si>
    <t xml:space="preserve">110,00*0,50*0,80             "stávající komunikace</t>
  </si>
  <si>
    <t xml:space="preserve">760,00*0,50*0,80                "nová</t>
  </si>
  <si>
    <t>-2,00*3,14*0,055*0,055-405,00*3,14*0,045*0,045-235,00*3,14*0,0315*0,0315</t>
  </si>
  <si>
    <t>-2,28*3,14*0,016*0,016</t>
  </si>
  <si>
    <t>58331351</t>
  </si>
  <si>
    <t>kamenivo těžené drobné frakce 0/4</t>
  </si>
  <si>
    <t>-232018966</t>
  </si>
  <si>
    <t>344,672*1,700</t>
  </si>
  <si>
    <t>451572111</t>
  </si>
  <si>
    <t>Lože pod potrubí, stoky a drobné objekty v otevřeném výkopu z kameniva drobného těženého 0 až 4 mm</t>
  </si>
  <si>
    <t>-1073145102</t>
  </si>
  <si>
    <t xml:space="preserve">110,00*0,10*0,80             "stávající komunikace</t>
  </si>
  <si>
    <t xml:space="preserve">760,00*0,10*0,80                "nová</t>
  </si>
  <si>
    <t>Trubní vedení</t>
  </si>
  <si>
    <t>899721111</t>
  </si>
  <si>
    <t>Signalizační vodič CYY 2,5 na potrubí DN do 150 mm</t>
  </si>
  <si>
    <t>-2136936001</t>
  </si>
  <si>
    <t>899722113</t>
  </si>
  <si>
    <t>Krytí potrubí z plastů výstražnou fólií z PVC žluté barvy šířky 34 cm</t>
  </si>
  <si>
    <t>836646907</t>
  </si>
  <si>
    <t>998</t>
  </si>
  <si>
    <t>Přesun hmot</t>
  </si>
  <si>
    <t>998276101</t>
  </si>
  <si>
    <t>Přesun hmot pro trubní vedení hloubené z trub z plastických hmot nebo sklolaminátových pro vodovody nebo kanalizace v otevřeném výkopu dopravní vzdálenost do 15 m</t>
  </si>
  <si>
    <t>1669460625</t>
  </si>
  <si>
    <t>617,881-31,680-585,942</t>
  </si>
  <si>
    <t>Práce a dodávky M</t>
  </si>
  <si>
    <t>23-M</t>
  </si>
  <si>
    <t>Montáže potrubí</t>
  </si>
  <si>
    <t>23020X001</t>
  </si>
  <si>
    <t>Montáž potrubí plastového dn 32 mm</t>
  </si>
  <si>
    <t>1015758799</t>
  </si>
  <si>
    <t>286139211X01</t>
  </si>
  <si>
    <t>potrubí PE 100 RC SDR 11 s ochranným pláštěm dn 32 mm (návin)</t>
  </si>
  <si>
    <t>256</t>
  </si>
  <si>
    <t>-803900773</t>
  </si>
  <si>
    <t>286139221X02</t>
  </si>
  <si>
    <t>potrubí PE 100 RC SDR 11 s ochranným pláštěm dn 32 mm (tyčovina)</t>
  </si>
  <si>
    <t>1049226000</t>
  </si>
  <si>
    <t>23020X002</t>
  </si>
  <si>
    <t>Montáž potrubí plastového dn 63 mm</t>
  </si>
  <si>
    <t>997677266</t>
  </si>
  <si>
    <t>286139241X03</t>
  </si>
  <si>
    <t>potrubí PE 100 RC SDR 11 dn 63 mm</t>
  </si>
  <si>
    <t>848519489</t>
  </si>
  <si>
    <t>23020X003</t>
  </si>
  <si>
    <t>Montáž potrubí plastového dn 90 mm</t>
  </si>
  <si>
    <t>-486834340</t>
  </si>
  <si>
    <t>286139261X04</t>
  </si>
  <si>
    <t>potrubí PE 100 RC SDR 17,6 dn 90 mm</t>
  </si>
  <si>
    <t>2071007859</t>
  </si>
  <si>
    <t>23020X004</t>
  </si>
  <si>
    <t>Montáž potrubí plastového dn 110 mm</t>
  </si>
  <si>
    <t>563928675</t>
  </si>
  <si>
    <t>286139271X05</t>
  </si>
  <si>
    <t>potrubí PE 100 RC SDR 17,6 dn 110 mm</t>
  </si>
  <si>
    <t>579960929</t>
  </si>
  <si>
    <t>23020X005</t>
  </si>
  <si>
    <t>Montáž ochranné trubky dn 63 mm</t>
  </si>
  <si>
    <t>-1783266775</t>
  </si>
  <si>
    <t>286139821X06</t>
  </si>
  <si>
    <t>trubka ochranná PE dn 63 mm</t>
  </si>
  <si>
    <t>179802193</t>
  </si>
  <si>
    <t>23020X006</t>
  </si>
  <si>
    <t>Montáž ochranné trubky dn 90 mm</t>
  </si>
  <si>
    <t>-74126305</t>
  </si>
  <si>
    <t>286139831X07</t>
  </si>
  <si>
    <t>trubka ochranná PE dn 90 mm</t>
  </si>
  <si>
    <t>903473384</t>
  </si>
  <si>
    <t>23020X007</t>
  </si>
  <si>
    <t>Montáž ochranné trubky dn 125 mm</t>
  </si>
  <si>
    <t>882869786</t>
  </si>
  <si>
    <t>286139841X08</t>
  </si>
  <si>
    <t>trubka ochranná PE dn 110 mm</t>
  </si>
  <si>
    <t>-1340901129</t>
  </si>
  <si>
    <t>23020X008</t>
  </si>
  <si>
    <t>Montáž vystředění a utěsnění čel ochranných trubek manžetami PE dn 32/63 mm</t>
  </si>
  <si>
    <t>soubor</t>
  </si>
  <si>
    <t>-417050365</t>
  </si>
  <si>
    <t>286139721X09</t>
  </si>
  <si>
    <t>Vystředění plynovodu a přípojek a utěsnění čel ochranných trubek manžetami PE dn 32/63 mm pro jednu ochrannou trubku</t>
  </si>
  <si>
    <t>1170519819</t>
  </si>
  <si>
    <t>23020X009</t>
  </si>
  <si>
    <t>Montáž vystředění a utěsnění čel ochranných trubek manžetami PE dn 63/90 mm</t>
  </si>
  <si>
    <t>-1555958598</t>
  </si>
  <si>
    <t>286139731X10</t>
  </si>
  <si>
    <t>Vystředění plynovodu a přípojek a utěsnění čel ochranných trubek manžetami PE dn 63/90 mm pro jednu ochrannou trubku</t>
  </si>
  <si>
    <t>1711044603</t>
  </si>
  <si>
    <t>23020X010</t>
  </si>
  <si>
    <t>Montáž vystředění a utěsnění čel ochranných trubek manžetami PE dn 90/125 mm</t>
  </si>
  <si>
    <t>-977153430</t>
  </si>
  <si>
    <t>286139741X11</t>
  </si>
  <si>
    <t>Vystředění plynovodu a přípojek a utěsnění čel ochranných trubek manžetami PE dn 90/125 mm pro jednu ochrannou trubku</t>
  </si>
  <si>
    <t>-2010039531</t>
  </si>
  <si>
    <t>23020X011</t>
  </si>
  <si>
    <t>Montáž navrtávky dn 63 mm</t>
  </si>
  <si>
    <t>-1998361361</t>
  </si>
  <si>
    <t>286139911X12</t>
  </si>
  <si>
    <t>Přivařovací navrtávací přípojkový T-kus PE dn 63/32 mm</t>
  </si>
  <si>
    <t>-1021955020</t>
  </si>
  <si>
    <t>23020X012</t>
  </si>
  <si>
    <t>Montáž navrtávky dn 90 mm</t>
  </si>
  <si>
    <t>-1335145803</t>
  </si>
  <si>
    <t>286139921X13</t>
  </si>
  <si>
    <t>Přivařovací navrtávací přípojkový T-kus PE dn 90/32 mm</t>
  </si>
  <si>
    <t>-2112483744</t>
  </si>
  <si>
    <t>23020X013</t>
  </si>
  <si>
    <t>2131843349</t>
  </si>
  <si>
    <t>286139931X14</t>
  </si>
  <si>
    <t>Přivařovací navrtávací přípojkový T-kus PE dn 90/63 mm</t>
  </si>
  <si>
    <t>826175886</t>
  </si>
  <si>
    <t>23020X014</t>
  </si>
  <si>
    <t>Montáž přechodky dn 32/DN 25 mm (ocel)</t>
  </si>
  <si>
    <t>-1675472763</t>
  </si>
  <si>
    <t>286139941X15</t>
  </si>
  <si>
    <t>Přechodka PE dn 32/DN 25 mm (ocel) s prodlouženou délkou ocelové části na 500 mm</t>
  </si>
  <si>
    <t>494299161</t>
  </si>
  <si>
    <t>23020X015</t>
  </si>
  <si>
    <t>Montáž přechodky dn 63/DN 50 mm (ocel)</t>
  </si>
  <si>
    <t>955638034</t>
  </si>
  <si>
    <t>286139951X16</t>
  </si>
  <si>
    <t>Přechodka PE dn 63/DN 50 mm (ocel) s prodlouženou délkou ocelové části na 500 mm</t>
  </si>
  <si>
    <t>-638376971</t>
  </si>
  <si>
    <t>23020X016</t>
  </si>
  <si>
    <t>Montáž přechodky dn 110/DN 100 mm (ocel)</t>
  </si>
  <si>
    <t>-39045666</t>
  </si>
  <si>
    <t>286139961X17</t>
  </si>
  <si>
    <t>Přechodka PE dn 110/DN 100 mm (ocel) s prodlouženou délkou ocelové části na 500 mm</t>
  </si>
  <si>
    <t>-1079884800</t>
  </si>
  <si>
    <t>23020X017</t>
  </si>
  <si>
    <t>Montáž objímkové přesuvky DN 25 mm</t>
  </si>
  <si>
    <t>-886080338</t>
  </si>
  <si>
    <t>319466011X18</t>
  </si>
  <si>
    <t>Objímková přesuvka SCHUCK typ SMU DN 25 mm</t>
  </si>
  <si>
    <t>1408424300</t>
  </si>
  <si>
    <t>23020X018</t>
  </si>
  <si>
    <t>Montáž objímkové přesuvky DN 50 mm</t>
  </si>
  <si>
    <t>-954059995</t>
  </si>
  <si>
    <t>319466021X19</t>
  </si>
  <si>
    <t>Objímková přesuvka SCHUCK typ SMU DN 50 mm</t>
  </si>
  <si>
    <t>1465204629</t>
  </si>
  <si>
    <t>23020X019</t>
  </si>
  <si>
    <t>Montáž objímkové přesuvky DN 100 mm</t>
  </si>
  <si>
    <t>1196986129</t>
  </si>
  <si>
    <t>319466031X20</t>
  </si>
  <si>
    <t>Objímková přesuvka SCHUCK typ SMU DN 100 mm</t>
  </si>
  <si>
    <t>-973888334</t>
  </si>
  <si>
    <t>23020X020</t>
  </si>
  <si>
    <t>Montáž redukce dn 110 mm</t>
  </si>
  <si>
    <t>-1378428780</t>
  </si>
  <si>
    <t>286139971X21</t>
  </si>
  <si>
    <t>Redukce PE dn 110/90 mm</t>
  </si>
  <si>
    <t>883342238</t>
  </si>
  <si>
    <t>23020X021</t>
  </si>
  <si>
    <t>Montáž kolena dn 32 mm</t>
  </si>
  <si>
    <t>76933332</t>
  </si>
  <si>
    <t>286139981X22</t>
  </si>
  <si>
    <t>Koleno 90° PE dn 32 mm</t>
  </si>
  <si>
    <t>33520077</t>
  </si>
  <si>
    <t>23020X022</t>
  </si>
  <si>
    <t>Montáž kolena dn 90 mm</t>
  </si>
  <si>
    <t>514937081</t>
  </si>
  <si>
    <t>286139991X23</t>
  </si>
  <si>
    <t>Koleno 90° PE dn 90 mm</t>
  </si>
  <si>
    <t>362962325</t>
  </si>
  <si>
    <t>23020X023</t>
  </si>
  <si>
    <t>Montáž oblouku dn 90 mm</t>
  </si>
  <si>
    <t>-68230933</t>
  </si>
  <si>
    <t>286140001X24</t>
  </si>
  <si>
    <t>Oblouk PE dn 90 mm</t>
  </si>
  <si>
    <t>-1894383211</t>
  </si>
  <si>
    <t>23020X024</t>
  </si>
  <si>
    <t>Montáž víčka dn 63 mm</t>
  </si>
  <si>
    <t>178735388</t>
  </si>
  <si>
    <t>286140011X25</t>
  </si>
  <si>
    <t>Víčko PE dn 63 mm</t>
  </si>
  <si>
    <t>-1825006316</t>
  </si>
  <si>
    <t>23020X025</t>
  </si>
  <si>
    <t>Montáž víčka dn 90 mm</t>
  </si>
  <si>
    <t>1431868831</t>
  </si>
  <si>
    <t>286140021X26</t>
  </si>
  <si>
    <t>Víčko PE dn 90 mm</t>
  </si>
  <si>
    <t>-2018989464</t>
  </si>
  <si>
    <t>23020X026</t>
  </si>
  <si>
    <t>Montáž T kusu dn 90 mm</t>
  </si>
  <si>
    <t>-1113929724</t>
  </si>
  <si>
    <t>286140031X27</t>
  </si>
  <si>
    <t>T kus PE dn 90/63/90 mm</t>
  </si>
  <si>
    <t>-771579444</t>
  </si>
  <si>
    <t>23020X027</t>
  </si>
  <si>
    <t>-1693849370</t>
  </si>
  <si>
    <t>286140041X28</t>
  </si>
  <si>
    <t>T kus PE dn 90/90/90 mm</t>
  </si>
  <si>
    <t>-1720675399</t>
  </si>
  <si>
    <t>23020X028</t>
  </si>
  <si>
    <t>Montáž odvzdušňovacího ventilu+poklopu+desky</t>
  </si>
  <si>
    <t>-1351527689</t>
  </si>
  <si>
    <t>551389451X29</t>
  </si>
  <si>
    <t>Odvzdušňovací ventil EKSF-S/PE,poklop Y 4522 (RWE)+deska s vývodem pro signalizační vodič</t>
  </si>
  <si>
    <t>941096133</t>
  </si>
  <si>
    <t>23020X029</t>
  </si>
  <si>
    <t>Montáž držáku, přechodového spoje, kulového kohoutu a zátky</t>
  </si>
  <si>
    <t>-2077253832</t>
  </si>
  <si>
    <t>286140051X30</t>
  </si>
  <si>
    <t xml:space="preserve">Kulový kohout DN 1“ s integrovanou přechodkou PE dn 32/DN 1“ (ocel), zátka a držák </t>
  </si>
  <si>
    <t>-1393691062</t>
  </si>
  <si>
    <t>23020X030</t>
  </si>
  <si>
    <t>Montáž uzavření plynu</t>
  </si>
  <si>
    <t>-2033067682</t>
  </si>
  <si>
    <t>551389461X31</t>
  </si>
  <si>
    <t>Mechanické nebo hydraulické uzavření plynu potrubí PE d 90 mm</t>
  </si>
  <si>
    <t>830532234</t>
  </si>
  <si>
    <t>23020X031</t>
  </si>
  <si>
    <t xml:space="preserve">Napojení na stávající plynovod </t>
  </si>
  <si>
    <t>-1184020941</t>
  </si>
  <si>
    <t>23020X032</t>
  </si>
  <si>
    <t>Asistence GridServices s.r.o.</t>
  </si>
  <si>
    <t>1196355121</t>
  </si>
  <si>
    <t>75</t>
  </si>
  <si>
    <t>23023X033</t>
  </si>
  <si>
    <t>Čištění potrubí a tlaková zkouška</t>
  </si>
  <si>
    <t>-1006165565</t>
  </si>
  <si>
    <t>23023X021</t>
  </si>
  <si>
    <t>Ostatní práce</t>
  </si>
  <si>
    <t>1672647580</t>
  </si>
  <si>
    <t>SO.701 - Pilíře měření</t>
  </si>
  <si>
    <t>D1 - Pilíře měření</t>
  </si>
  <si>
    <t xml:space="preserve">    H15 - Objekty pozemní zvláštní</t>
  </si>
  <si>
    <t xml:space="preserve">    M21 - Elektromontáže</t>
  </si>
  <si>
    <t>132101110R00</t>
  </si>
  <si>
    <t>Hloubení rýh š.do 60 cm v hor.2 do 50 m3, STROJNĚ</t>
  </si>
  <si>
    <t>"Var. 1" 3,0*0,6*0,7*4</t>
  </si>
  <si>
    <t>"var.2" 3,7*0,6*0,7*3</t>
  </si>
  <si>
    <t>"var.3" 1,85*0,6*0,7*13</t>
  </si>
  <si>
    <t>"var.4" 2,6*0,65*0,7*6</t>
  </si>
  <si>
    <t>26,9-18,47</t>
  </si>
  <si>
    <t>167101101R00</t>
  </si>
  <si>
    <t>Nakládání výkopku z hor.1-4 v množství do 100 m3</t>
  </si>
  <si>
    <t>8,43</t>
  </si>
  <si>
    <t>174201101R00</t>
  </si>
  <si>
    <t>Zásyp jam, rýh, šachet bez zhutnění</t>
  </si>
  <si>
    <t>pískem a liaporem</t>
  </si>
  <si>
    <t>"Var. 1" 2,54*0,22*0,7*4</t>
  </si>
  <si>
    <t>"var.2" 3,3*0,25*0,7*3</t>
  </si>
  <si>
    <t>"var.3" 1,63*0,22*0,7*13</t>
  </si>
  <si>
    <t>"var.4" 2,39*0,25*0,7*6</t>
  </si>
  <si>
    <t>"Var. 1" 2,54*0,22*0,2*4</t>
  </si>
  <si>
    <t>"var.2" 3,3*0,25*0,2*3</t>
  </si>
  <si>
    <t>"var.3" 1,63*0,22*0,2*13</t>
  </si>
  <si>
    <t>"var.4" 2,39*0,25*0,2*6</t>
  </si>
  <si>
    <t>58337310</t>
  </si>
  <si>
    <t>Štěrkopísek frakce 0-4 tř.B</t>
  </si>
  <si>
    <t>468385281</t>
  </si>
  <si>
    <t>9,1*1,9</t>
  </si>
  <si>
    <t>58761541</t>
  </si>
  <si>
    <t xml:space="preserve">Liapor 1- 4 vak 1 m3  /Big bag/</t>
  </si>
  <si>
    <t>2070148763</t>
  </si>
  <si>
    <t>0,45+0,5+0,94+0,72</t>
  </si>
  <si>
    <t>"ztratné 5%" 0,1305</t>
  </si>
  <si>
    <t>174101102R00</t>
  </si>
  <si>
    <t>Zásyp ruční se zhutněním</t>
  </si>
  <si>
    <t>výkopovou zeminou</t>
  </si>
  <si>
    <t>"Var. 1" 3,0*0,6*0,7*4-2,54*0,22*0,65*4</t>
  </si>
  <si>
    <t>"var.2" 3,7*0,6*0,7*3-3,3*0,25*0,65*3</t>
  </si>
  <si>
    <t>"var.3" 1,85*0,6*0,7*13-1,63*0,22*0,65*13</t>
  </si>
  <si>
    <t>"var.4" 2,6*0,65*0,7*6-2,39*0,25*0,65*6</t>
  </si>
  <si>
    <t>273313511R00</t>
  </si>
  <si>
    <t>Beton základových desek prostý C 12/15</t>
  </si>
  <si>
    <t>"Var. 1" 3,0*0,6*0,06*4</t>
  </si>
  <si>
    <t>"var.2" 3,7*0,6*0,06*3</t>
  </si>
  <si>
    <t>"var.3" 1,85*0,6*0,06*13</t>
  </si>
  <si>
    <t>"var.4" 2,6*0,65*0,06*6</t>
  </si>
  <si>
    <t>H15</t>
  </si>
  <si>
    <t>Objekty pozemní zvláštní</t>
  </si>
  <si>
    <t>998151111R00</t>
  </si>
  <si>
    <t>Přesun hmot, oplocení a zvláštní obj. zděné do 10m</t>
  </si>
  <si>
    <t>M21</t>
  </si>
  <si>
    <t>Elektromontáže</t>
  </si>
  <si>
    <t>210191541R00</t>
  </si>
  <si>
    <t>Montáž pilíře plastového</t>
  </si>
  <si>
    <t>"APZ/NK-7-2" 12</t>
  </si>
  <si>
    <t>"ER212/NKP7P" 12</t>
  </si>
  <si>
    <t>"APZ/NK-7-C-2" 21</t>
  </si>
  <si>
    <t>"ER212/NKP7P-C" 21</t>
  </si>
  <si>
    <t>59300048</t>
  </si>
  <si>
    <t>DCK APZ/NK-7-2</t>
  </si>
  <si>
    <t>49475716</t>
  </si>
  <si>
    <t>59300049</t>
  </si>
  <si>
    <t>DCK ER212/NKP7P</t>
  </si>
  <si>
    <t>KS</t>
  </si>
  <si>
    <t>987513348</t>
  </si>
  <si>
    <t>59300050</t>
  </si>
  <si>
    <t>DCK APZ/NK-7-C-2</t>
  </si>
  <si>
    <t>-278224568</t>
  </si>
  <si>
    <t>59300051</t>
  </si>
  <si>
    <t>DCK ER212/NKP7P-C</t>
  </si>
  <si>
    <t>1050841471</t>
  </si>
  <si>
    <t>VRN - Ostatní a vedlejší ropočtové náklady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</si>
  <si>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</si>
  <si>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</si>
  <si>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</si>
  <si>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</si>
  <si>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</si>
  <si>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799-22</t>
  </si>
  <si>
    <t>Provizorní dopravní značení, dopravní obsluha na komunikaci</t>
  </si>
  <si>
    <t>VRN1</t>
  </si>
  <si>
    <t>Průzkumné, geodetické a projektové práce</t>
  </si>
  <si>
    <t>011114R00</t>
  </si>
  <si>
    <t>Vytyčení trasy inž. sítí, ochrana stávajících vedení a zařízení před poškozením</t>
  </si>
  <si>
    <t>komplet</t>
  </si>
  <si>
    <t>012103000</t>
  </si>
  <si>
    <t>Geodetické práce před výstavbou</t>
  </si>
  <si>
    <t>1024</t>
  </si>
  <si>
    <t>-1308718595</t>
  </si>
  <si>
    <t>012203000</t>
  </si>
  <si>
    <t>Geodetické práce při provádění stavby</t>
  </si>
  <si>
    <t>-2075493108</t>
  </si>
  <si>
    <t>012303000</t>
  </si>
  <si>
    <t>Geodetické práce po výstavbě</t>
  </si>
  <si>
    <t>1585391521</t>
  </si>
  <si>
    <t>013254000</t>
  </si>
  <si>
    <t>Dokumentace skutečného provedení stavby (3x v tištěné verzi a 1x elektronicky)</t>
  </si>
  <si>
    <t>1783294968</t>
  </si>
  <si>
    <t>013274000</t>
  </si>
  <si>
    <t>Pasportizace objektu před započetím prací</t>
  </si>
  <si>
    <t>2123525041</t>
  </si>
  <si>
    <t>043194R00</t>
  </si>
  <si>
    <t>Fotodokumentace prováděného díla</t>
  </si>
  <si>
    <t>013284000</t>
  </si>
  <si>
    <t>Pasportizace objektu po provedení prací</t>
  </si>
  <si>
    <t>-635397668</t>
  </si>
  <si>
    <t>043103R00</t>
  </si>
  <si>
    <t>Zkoušky, atesty a revize</t>
  </si>
  <si>
    <t>VRN3</t>
  </si>
  <si>
    <t>Zařízení staveniště</t>
  </si>
  <si>
    <t>032002000</t>
  </si>
  <si>
    <t>Vybavení staveniště - zřízení a pronájem</t>
  </si>
  <si>
    <t>799826674</t>
  </si>
  <si>
    <t>033002000</t>
  </si>
  <si>
    <t>Připojení staveniště na inženýrské sítě</t>
  </si>
  <si>
    <t>-2090985846</t>
  </si>
  <si>
    <t>039002000</t>
  </si>
  <si>
    <t>Zrušení zařízení staveniště</t>
  </si>
  <si>
    <t>1844396768</t>
  </si>
  <si>
    <t>799-24</t>
  </si>
  <si>
    <t>Zajištění čištění komunikací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</si>
</sst>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11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  <protection locked="0"/>
    </xf>
    <xf numFmtId="4" fontId="11" fillId="0" borderId="20" xfId="0" applyNumberFormat="1" applyFont="1" applyBorder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00238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Zainvestování území pro RD v lokalitě Babka Litomyšl, REVIZE Č.1. – 03/2021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Litomyšl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23. 3. 2021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Litomyšl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K I P spol. s r. o.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ROUND(AG95+SUM(AG105:AG112),2)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ROUND(AS95+SUM(AS105:AS112),2)</f>
        <v>0</v>
      </c>
      <c r="AT94" s="114">
        <f>ROUND(SUM(AV94:AW94),2)</f>
        <v>0</v>
      </c>
      <c r="AU94" s="115">
        <f>ROUND(AU95+SUM(AU105:AU112),5)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ROUND(AZ95+SUM(AZ105:AZ112),2)</f>
        <v>0</v>
      </c>
      <c r="BA94" s="114">
        <f>ROUND(BA95+SUM(BA105:BA112),2)</f>
        <v>0</v>
      </c>
      <c r="BB94" s="114">
        <f>ROUND(BB95+SUM(BB105:BB112),2)</f>
        <v>0</v>
      </c>
      <c r="BC94" s="114">
        <f>ROUND(BC95+SUM(BC105:BC112),2)</f>
        <v>0</v>
      </c>
      <c r="BD94" s="116">
        <f>ROUND(BD95+SUM(BD105:BD112),2)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16.5" customHeight="1">
      <c r="A95" s="7"/>
      <c r="B95" s="119"/>
      <c r="C95" s="120"/>
      <c r="D95" s="121" t="s">
        <v>84</v>
      </c>
      <c r="E95" s="121"/>
      <c r="F95" s="121"/>
      <c r="G95" s="121"/>
      <c r="H95" s="121"/>
      <c r="I95" s="122"/>
      <c r="J95" s="121" t="s">
        <v>85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ROUND(SUM(AG96:AG104),2)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86</v>
      </c>
      <c r="AR95" s="126"/>
      <c r="AS95" s="127">
        <f>ROUND(SUM(AS96:AS104),2)</f>
        <v>0</v>
      </c>
      <c r="AT95" s="128">
        <f>ROUND(SUM(AV95:AW95),2)</f>
        <v>0</v>
      </c>
      <c r="AU95" s="129">
        <f>ROUND(SUM(AU96:AU104),5)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ROUND(SUM(AZ96:AZ104),2)</f>
        <v>0</v>
      </c>
      <c r="BA95" s="128">
        <f>ROUND(SUM(BA96:BA104),2)</f>
        <v>0</v>
      </c>
      <c r="BB95" s="128">
        <f>ROUND(SUM(BB96:BB104),2)</f>
        <v>0</v>
      </c>
      <c r="BC95" s="128">
        <f>ROUND(SUM(BC96:BC104),2)</f>
        <v>0</v>
      </c>
      <c r="BD95" s="130">
        <f>ROUND(SUM(BD96:BD104),2)</f>
        <v>0</v>
      </c>
      <c r="BE95" s="7"/>
      <c r="BS95" s="131" t="s">
        <v>79</v>
      </c>
      <c r="BT95" s="131" t="s">
        <v>87</v>
      </c>
      <c r="BU95" s="131" t="s">
        <v>81</v>
      </c>
      <c r="BV95" s="131" t="s">
        <v>82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4" customFormat="1" ht="16.5" customHeight="1">
      <c r="A96" s="132" t="s">
        <v>90</v>
      </c>
      <c r="B96" s="70"/>
      <c r="C96" s="133"/>
      <c r="D96" s="133"/>
      <c r="E96" s="134" t="s">
        <v>91</v>
      </c>
      <c r="F96" s="134"/>
      <c r="G96" s="134"/>
      <c r="H96" s="134"/>
      <c r="I96" s="134"/>
      <c r="J96" s="133"/>
      <c r="K96" s="134" t="s">
        <v>92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'SO.101.1 - Protierozní pr...'!J32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93</v>
      </c>
      <c r="AR96" s="72"/>
      <c r="AS96" s="137">
        <v>0</v>
      </c>
      <c r="AT96" s="138">
        <f>ROUND(SUM(AV96:AW96),2)</f>
        <v>0</v>
      </c>
      <c r="AU96" s="139">
        <f>'SO.101.1 - Protierozní pr...'!P123</f>
        <v>0</v>
      </c>
      <c r="AV96" s="138">
        <f>'SO.101.1 - Protierozní pr...'!J35</f>
        <v>0</v>
      </c>
      <c r="AW96" s="138">
        <f>'SO.101.1 - Protierozní pr...'!J36</f>
        <v>0</v>
      </c>
      <c r="AX96" s="138">
        <f>'SO.101.1 - Protierozní pr...'!J37</f>
        <v>0</v>
      </c>
      <c r="AY96" s="138">
        <f>'SO.101.1 - Protierozní pr...'!J38</f>
        <v>0</v>
      </c>
      <c r="AZ96" s="138">
        <f>'SO.101.1 - Protierozní pr...'!F35</f>
        <v>0</v>
      </c>
      <c r="BA96" s="138">
        <f>'SO.101.1 - Protierozní pr...'!F36</f>
        <v>0</v>
      </c>
      <c r="BB96" s="138">
        <f>'SO.101.1 - Protierozní pr...'!F37</f>
        <v>0</v>
      </c>
      <c r="BC96" s="138">
        <f>'SO.101.1 - Protierozní pr...'!F38</f>
        <v>0</v>
      </c>
      <c r="BD96" s="140">
        <f>'SO.101.1 - Protierozní pr...'!F39</f>
        <v>0</v>
      </c>
      <c r="BE96" s="4"/>
      <c r="BT96" s="141" t="s">
        <v>89</v>
      </c>
      <c r="BV96" s="141" t="s">
        <v>82</v>
      </c>
      <c r="BW96" s="141" t="s">
        <v>94</v>
      </c>
      <c r="BX96" s="141" t="s">
        <v>88</v>
      </c>
      <c r="CL96" s="141" t="s">
        <v>1</v>
      </c>
    </row>
    <row r="97" s="4" customFormat="1" ht="16.5" customHeight="1">
      <c r="A97" s="132" t="s">
        <v>90</v>
      </c>
      <c r="B97" s="70"/>
      <c r="C97" s="133"/>
      <c r="D97" s="133"/>
      <c r="E97" s="134" t="s">
        <v>95</v>
      </c>
      <c r="F97" s="134"/>
      <c r="G97" s="134"/>
      <c r="H97" s="134"/>
      <c r="I97" s="134"/>
      <c r="J97" s="133"/>
      <c r="K97" s="134" t="s">
        <v>96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'SO.101.2 - Odstraňovací p...'!J32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93</v>
      </c>
      <c r="AR97" s="72"/>
      <c r="AS97" s="137">
        <v>0</v>
      </c>
      <c r="AT97" s="138">
        <f>ROUND(SUM(AV97:AW97),2)</f>
        <v>0</v>
      </c>
      <c r="AU97" s="139">
        <f>'SO.101.2 - Odstraňovací p...'!P122</f>
        <v>0</v>
      </c>
      <c r="AV97" s="138">
        <f>'SO.101.2 - Odstraňovací p...'!J35</f>
        <v>0</v>
      </c>
      <c r="AW97" s="138">
        <f>'SO.101.2 - Odstraňovací p...'!J36</f>
        <v>0</v>
      </c>
      <c r="AX97" s="138">
        <f>'SO.101.2 - Odstraňovací p...'!J37</f>
        <v>0</v>
      </c>
      <c r="AY97" s="138">
        <f>'SO.101.2 - Odstraňovací p...'!J38</f>
        <v>0</v>
      </c>
      <c r="AZ97" s="138">
        <f>'SO.101.2 - Odstraňovací p...'!F35</f>
        <v>0</v>
      </c>
      <c r="BA97" s="138">
        <f>'SO.101.2 - Odstraňovací p...'!F36</f>
        <v>0</v>
      </c>
      <c r="BB97" s="138">
        <f>'SO.101.2 - Odstraňovací p...'!F37</f>
        <v>0</v>
      </c>
      <c r="BC97" s="138">
        <f>'SO.101.2 - Odstraňovací p...'!F38</f>
        <v>0</v>
      </c>
      <c r="BD97" s="140">
        <f>'SO.101.2 - Odstraňovací p...'!F39</f>
        <v>0</v>
      </c>
      <c r="BE97" s="4"/>
      <c r="BT97" s="141" t="s">
        <v>89</v>
      </c>
      <c r="BV97" s="141" t="s">
        <v>82</v>
      </c>
      <c r="BW97" s="141" t="s">
        <v>97</v>
      </c>
      <c r="BX97" s="141" t="s">
        <v>88</v>
      </c>
      <c r="CL97" s="141" t="s">
        <v>1</v>
      </c>
    </row>
    <row r="98" s="4" customFormat="1" ht="16.5" customHeight="1">
      <c r="A98" s="132" t="s">
        <v>90</v>
      </c>
      <c r="B98" s="70"/>
      <c r="C98" s="133"/>
      <c r="D98" s="133"/>
      <c r="E98" s="134" t="s">
        <v>98</v>
      </c>
      <c r="F98" s="134"/>
      <c r="G98" s="134"/>
      <c r="H98" s="134"/>
      <c r="I98" s="134"/>
      <c r="J98" s="133"/>
      <c r="K98" s="134" t="s">
        <v>99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'SO.101.3 - Zemní práce'!J32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93</v>
      </c>
      <c r="AR98" s="72"/>
      <c r="AS98" s="137">
        <v>0</v>
      </c>
      <c r="AT98" s="138">
        <f>ROUND(SUM(AV98:AW98),2)</f>
        <v>0</v>
      </c>
      <c r="AU98" s="139">
        <f>'SO.101.3 - Zemní práce'!P121</f>
        <v>0</v>
      </c>
      <c r="AV98" s="138">
        <f>'SO.101.3 - Zemní práce'!J35</f>
        <v>0</v>
      </c>
      <c r="AW98" s="138">
        <f>'SO.101.3 - Zemní práce'!J36</f>
        <v>0</v>
      </c>
      <c r="AX98" s="138">
        <f>'SO.101.3 - Zemní práce'!J37</f>
        <v>0</v>
      </c>
      <c r="AY98" s="138">
        <f>'SO.101.3 - Zemní práce'!J38</f>
        <v>0</v>
      </c>
      <c r="AZ98" s="138">
        <f>'SO.101.3 - Zemní práce'!F35</f>
        <v>0</v>
      </c>
      <c r="BA98" s="138">
        <f>'SO.101.3 - Zemní práce'!F36</f>
        <v>0</v>
      </c>
      <c r="BB98" s="138">
        <f>'SO.101.3 - Zemní práce'!F37</f>
        <v>0</v>
      </c>
      <c r="BC98" s="138">
        <f>'SO.101.3 - Zemní práce'!F38</f>
        <v>0</v>
      </c>
      <c r="BD98" s="140">
        <f>'SO.101.3 - Zemní práce'!F39</f>
        <v>0</v>
      </c>
      <c r="BE98" s="4"/>
      <c r="BT98" s="141" t="s">
        <v>89</v>
      </c>
      <c r="BV98" s="141" t="s">
        <v>82</v>
      </c>
      <c r="BW98" s="141" t="s">
        <v>100</v>
      </c>
      <c r="BX98" s="141" t="s">
        <v>88</v>
      </c>
      <c r="CL98" s="141" t="s">
        <v>1</v>
      </c>
    </row>
    <row r="99" s="4" customFormat="1" ht="16.5" customHeight="1">
      <c r="A99" s="132" t="s">
        <v>90</v>
      </c>
      <c r="B99" s="70"/>
      <c r="C99" s="133"/>
      <c r="D99" s="133"/>
      <c r="E99" s="134" t="s">
        <v>101</v>
      </c>
      <c r="F99" s="134"/>
      <c r="G99" s="134"/>
      <c r="H99" s="134"/>
      <c r="I99" s="134"/>
      <c r="J99" s="133"/>
      <c r="K99" s="134" t="s">
        <v>102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'SO.101.4 - Zpevněné plochy'!J32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93</v>
      </c>
      <c r="AR99" s="72"/>
      <c r="AS99" s="137">
        <v>0</v>
      </c>
      <c r="AT99" s="138">
        <f>ROUND(SUM(AV99:AW99),2)</f>
        <v>0</v>
      </c>
      <c r="AU99" s="139">
        <f>'SO.101.4 - Zpevněné plochy'!P124</f>
        <v>0</v>
      </c>
      <c r="AV99" s="138">
        <f>'SO.101.4 - Zpevněné plochy'!J35</f>
        <v>0</v>
      </c>
      <c r="AW99" s="138">
        <f>'SO.101.4 - Zpevněné plochy'!J36</f>
        <v>0</v>
      </c>
      <c r="AX99" s="138">
        <f>'SO.101.4 - Zpevněné plochy'!J37</f>
        <v>0</v>
      </c>
      <c r="AY99" s="138">
        <f>'SO.101.4 - Zpevněné plochy'!J38</f>
        <v>0</v>
      </c>
      <c r="AZ99" s="138">
        <f>'SO.101.4 - Zpevněné plochy'!F35</f>
        <v>0</v>
      </c>
      <c r="BA99" s="138">
        <f>'SO.101.4 - Zpevněné plochy'!F36</f>
        <v>0</v>
      </c>
      <c r="BB99" s="138">
        <f>'SO.101.4 - Zpevněné plochy'!F37</f>
        <v>0</v>
      </c>
      <c r="BC99" s="138">
        <f>'SO.101.4 - Zpevněné plochy'!F38</f>
        <v>0</v>
      </c>
      <c r="BD99" s="140">
        <f>'SO.101.4 - Zpevněné plochy'!F39</f>
        <v>0</v>
      </c>
      <c r="BE99" s="4"/>
      <c r="BT99" s="141" t="s">
        <v>89</v>
      </c>
      <c r="BV99" s="141" t="s">
        <v>82</v>
      </c>
      <c r="BW99" s="141" t="s">
        <v>103</v>
      </c>
      <c r="BX99" s="141" t="s">
        <v>88</v>
      </c>
      <c r="CL99" s="141" t="s">
        <v>1</v>
      </c>
    </row>
    <row r="100" s="4" customFormat="1" ht="16.5" customHeight="1">
      <c r="A100" s="132" t="s">
        <v>90</v>
      </c>
      <c r="B100" s="70"/>
      <c r="C100" s="133"/>
      <c r="D100" s="133"/>
      <c r="E100" s="134" t="s">
        <v>104</v>
      </c>
      <c r="F100" s="134"/>
      <c r="G100" s="134"/>
      <c r="H100" s="134"/>
      <c r="I100" s="134"/>
      <c r="J100" s="133"/>
      <c r="K100" s="134" t="s">
        <v>105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'SO.101.5 - Odvodnění'!J32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93</v>
      </c>
      <c r="AR100" s="72"/>
      <c r="AS100" s="137">
        <v>0</v>
      </c>
      <c r="AT100" s="138">
        <f>ROUND(SUM(AV100:AW100),2)</f>
        <v>0</v>
      </c>
      <c r="AU100" s="139">
        <f>'SO.101.5 - Odvodnění'!P126</f>
        <v>0</v>
      </c>
      <c r="AV100" s="138">
        <f>'SO.101.5 - Odvodnění'!J35</f>
        <v>0</v>
      </c>
      <c r="AW100" s="138">
        <f>'SO.101.5 - Odvodnění'!J36</f>
        <v>0</v>
      </c>
      <c r="AX100" s="138">
        <f>'SO.101.5 - Odvodnění'!J37</f>
        <v>0</v>
      </c>
      <c r="AY100" s="138">
        <f>'SO.101.5 - Odvodnění'!J38</f>
        <v>0</v>
      </c>
      <c r="AZ100" s="138">
        <f>'SO.101.5 - Odvodnění'!F35</f>
        <v>0</v>
      </c>
      <c r="BA100" s="138">
        <f>'SO.101.5 - Odvodnění'!F36</f>
        <v>0</v>
      </c>
      <c r="BB100" s="138">
        <f>'SO.101.5 - Odvodnění'!F37</f>
        <v>0</v>
      </c>
      <c r="BC100" s="138">
        <f>'SO.101.5 - Odvodnění'!F38</f>
        <v>0</v>
      </c>
      <c r="BD100" s="140">
        <f>'SO.101.5 - Odvodnění'!F39</f>
        <v>0</v>
      </c>
      <c r="BE100" s="4"/>
      <c r="BT100" s="141" t="s">
        <v>89</v>
      </c>
      <c r="BV100" s="141" t="s">
        <v>82</v>
      </c>
      <c r="BW100" s="141" t="s">
        <v>106</v>
      </c>
      <c r="BX100" s="141" t="s">
        <v>88</v>
      </c>
      <c r="CL100" s="141" t="s">
        <v>1</v>
      </c>
    </row>
    <row r="101" s="4" customFormat="1" ht="16.5" customHeight="1">
      <c r="A101" s="132" t="s">
        <v>90</v>
      </c>
      <c r="B101" s="70"/>
      <c r="C101" s="133"/>
      <c r="D101" s="133"/>
      <c r="E101" s="134" t="s">
        <v>107</v>
      </c>
      <c r="F101" s="134"/>
      <c r="G101" s="134"/>
      <c r="H101" s="134"/>
      <c r="I101" s="134"/>
      <c r="J101" s="133"/>
      <c r="K101" s="134" t="s">
        <v>108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'SO.101.6 - Dopravní znače...'!J32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93</v>
      </c>
      <c r="AR101" s="72"/>
      <c r="AS101" s="137">
        <v>0</v>
      </c>
      <c r="AT101" s="138">
        <f>ROUND(SUM(AV101:AW101),2)</f>
        <v>0</v>
      </c>
      <c r="AU101" s="139">
        <f>'SO.101.6 - Dopravní znače...'!P122</f>
        <v>0</v>
      </c>
      <c r="AV101" s="138">
        <f>'SO.101.6 - Dopravní znače...'!J35</f>
        <v>0</v>
      </c>
      <c r="AW101" s="138">
        <f>'SO.101.6 - Dopravní znače...'!J36</f>
        <v>0</v>
      </c>
      <c r="AX101" s="138">
        <f>'SO.101.6 - Dopravní znače...'!J37</f>
        <v>0</v>
      </c>
      <c r="AY101" s="138">
        <f>'SO.101.6 - Dopravní znače...'!J38</f>
        <v>0</v>
      </c>
      <c r="AZ101" s="138">
        <f>'SO.101.6 - Dopravní znače...'!F35</f>
        <v>0</v>
      </c>
      <c r="BA101" s="138">
        <f>'SO.101.6 - Dopravní znače...'!F36</f>
        <v>0</v>
      </c>
      <c r="BB101" s="138">
        <f>'SO.101.6 - Dopravní znače...'!F37</f>
        <v>0</v>
      </c>
      <c r="BC101" s="138">
        <f>'SO.101.6 - Dopravní znače...'!F38</f>
        <v>0</v>
      </c>
      <c r="BD101" s="140">
        <f>'SO.101.6 - Dopravní znače...'!F39</f>
        <v>0</v>
      </c>
      <c r="BE101" s="4"/>
      <c r="BT101" s="141" t="s">
        <v>89</v>
      </c>
      <c r="BV101" s="141" t="s">
        <v>82</v>
      </c>
      <c r="BW101" s="141" t="s">
        <v>109</v>
      </c>
      <c r="BX101" s="141" t="s">
        <v>88</v>
      </c>
      <c r="CL101" s="141" t="s">
        <v>1</v>
      </c>
    </row>
    <row r="102" s="4" customFormat="1" ht="16.5" customHeight="1">
      <c r="A102" s="132" t="s">
        <v>90</v>
      </c>
      <c r="B102" s="70"/>
      <c r="C102" s="133"/>
      <c r="D102" s="133"/>
      <c r="E102" s="134" t="s">
        <v>110</v>
      </c>
      <c r="F102" s="134"/>
      <c r="G102" s="134"/>
      <c r="H102" s="134"/>
      <c r="I102" s="134"/>
      <c r="J102" s="133"/>
      <c r="K102" s="134" t="s">
        <v>111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'SO.101.7 - Skládkovné'!J32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93</v>
      </c>
      <c r="AR102" s="72"/>
      <c r="AS102" s="137">
        <v>0</v>
      </c>
      <c r="AT102" s="138">
        <f>ROUND(SUM(AV102:AW102),2)</f>
        <v>0</v>
      </c>
      <c r="AU102" s="139">
        <f>'SO.101.7 - Skládkovné'!P121</f>
        <v>0</v>
      </c>
      <c r="AV102" s="138">
        <f>'SO.101.7 - Skládkovné'!J35</f>
        <v>0</v>
      </c>
      <c r="AW102" s="138">
        <f>'SO.101.7 - Skládkovné'!J36</f>
        <v>0</v>
      </c>
      <c r="AX102" s="138">
        <f>'SO.101.7 - Skládkovné'!J37</f>
        <v>0</v>
      </c>
      <c r="AY102" s="138">
        <f>'SO.101.7 - Skládkovné'!J38</f>
        <v>0</v>
      </c>
      <c r="AZ102" s="138">
        <f>'SO.101.7 - Skládkovné'!F35</f>
        <v>0</v>
      </c>
      <c r="BA102" s="138">
        <f>'SO.101.7 - Skládkovné'!F36</f>
        <v>0</v>
      </c>
      <c r="BB102" s="138">
        <f>'SO.101.7 - Skládkovné'!F37</f>
        <v>0</v>
      </c>
      <c r="BC102" s="138">
        <f>'SO.101.7 - Skládkovné'!F38</f>
        <v>0</v>
      </c>
      <c r="BD102" s="140">
        <f>'SO.101.7 - Skládkovné'!F39</f>
        <v>0</v>
      </c>
      <c r="BE102" s="4"/>
      <c r="BT102" s="141" t="s">
        <v>89</v>
      </c>
      <c r="BV102" s="141" t="s">
        <v>82</v>
      </c>
      <c r="BW102" s="141" t="s">
        <v>112</v>
      </c>
      <c r="BX102" s="141" t="s">
        <v>88</v>
      </c>
      <c r="CL102" s="141" t="s">
        <v>1</v>
      </c>
    </row>
    <row r="103" s="4" customFormat="1" ht="16.5" customHeight="1">
      <c r="A103" s="132" t="s">
        <v>90</v>
      </c>
      <c r="B103" s="70"/>
      <c r="C103" s="133"/>
      <c r="D103" s="133"/>
      <c r="E103" s="134" t="s">
        <v>113</v>
      </c>
      <c r="F103" s="134"/>
      <c r="G103" s="134"/>
      <c r="H103" s="134"/>
      <c r="I103" s="134"/>
      <c r="J103" s="133"/>
      <c r="K103" s="134" t="s">
        <v>114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'SO.101.8 - Provizorní kom...'!J32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93</v>
      </c>
      <c r="AR103" s="72"/>
      <c r="AS103" s="137">
        <v>0</v>
      </c>
      <c r="AT103" s="138">
        <f>ROUND(SUM(AV103:AW103),2)</f>
        <v>0</v>
      </c>
      <c r="AU103" s="139">
        <f>'SO.101.8 - Provizorní kom...'!P121</f>
        <v>0</v>
      </c>
      <c r="AV103" s="138">
        <f>'SO.101.8 - Provizorní kom...'!J35</f>
        <v>0</v>
      </c>
      <c r="AW103" s="138">
        <f>'SO.101.8 - Provizorní kom...'!J36</f>
        <v>0</v>
      </c>
      <c r="AX103" s="138">
        <f>'SO.101.8 - Provizorní kom...'!J37</f>
        <v>0</v>
      </c>
      <c r="AY103" s="138">
        <f>'SO.101.8 - Provizorní kom...'!J38</f>
        <v>0</v>
      </c>
      <c r="AZ103" s="138">
        <f>'SO.101.8 - Provizorní kom...'!F35</f>
        <v>0</v>
      </c>
      <c r="BA103" s="138">
        <f>'SO.101.8 - Provizorní kom...'!F36</f>
        <v>0</v>
      </c>
      <c r="BB103" s="138">
        <f>'SO.101.8 - Provizorní kom...'!F37</f>
        <v>0</v>
      </c>
      <c r="BC103" s="138">
        <f>'SO.101.8 - Provizorní kom...'!F38</f>
        <v>0</v>
      </c>
      <c r="BD103" s="140">
        <f>'SO.101.8 - Provizorní kom...'!F39</f>
        <v>0</v>
      </c>
      <c r="BE103" s="4"/>
      <c r="BT103" s="141" t="s">
        <v>89</v>
      </c>
      <c r="BV103" s="141" t="s">
        <v>82</v>
      </c>
      <c r="BW103" s="141" t="s">
        <v>115</v>
      </c>
      <c r="BX103" s="141" t="s">
        <v>88</v>
      </c>
      <c r="CL103" s="141" t="s">
        <v>1</v>
      </c>
    </row>
    <row r="104" s="4" customFormat="1" ht="16.5" customHeight="1">
      <c r="A104" s="132" t="s">
        <v>90</v>
      </c>
      <c r="B104" s="70"/>
      <c r="C104" s="133"/>
      <c r="D104" s="133"/>
      <c r="E104" s="134" t="s">
        <v>116</v>
      </c>
      <c r="F104" s="134"/>
      <c r="G104" s="134"/>
      <c r="H104" s="134"/>
      <c r="I104" s="134"/>
      <c r="J104" s="133"/>
      <c r="K104" s="134" t="s">
        <v>117</v>
      </c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'SO.101.9 - Zkoušení mater...'!J32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93</v>
      </c>
      <c r="AR104" s="72"/>
      <c r="AS104" s="137">
        <v>0</v>
      </c>
      <c r="AT104" s="138">
        <f>ROUND(SUM(AV104:AW104),2)</f>
        <v>0</v>
      </c>
      <c r="AU104" s="139">
        <f>'SO.101.9 - Zkoušení mater...'!P121</f>
        <v>0</v>
      </c>
      <c r="AV104" s="138">
        <f>'SO.101.9 - Zkoušení mater...'!J35</f>
        <v>0</v>
      </c>
      <c r="AW104" s="138">
        <f>'SO.101.9 - Zkoušení mater...'!J36</f>
        <v>0</v>
      </c>
      <c r="AX104" s="138">
        <f>'SO.101.9 - Zkoušení mater...'!J37</f>
        <v>0</v>
      </c>
      <c r="AY104" s="138">
        <f>'SO.101.9 - Zkoušení mater...'!J38</f>
        <v>0</v>
      </c>
      <c r="AZ104" s="138">
        <f>'SO.101.9 - Zkoušení mater...'!F35</f>
        <v>0</v>
      </c>
      <c r="BA104" s="138">
        <f>'SO.101.9 - Zkoušení mater...'!F36</f>
        <v>0</v>
      </c>
      <c r="BB104" s="138">
        <f>'SO.101.9 - Zkoušení mater...'!F37</f>
        <v>0</v>
      </c>
      <c r="BC104" s="138">
        <f>'SO.101.9 - Zkoušení mater...'!F38</f>
        <v>0</v>
      </c>
      <c r="BD104" s="140">
        <f>'SO.101.9 - Zkoušení mater...'!F39</f>
        <v>0</v>
      </c>
      <c r="BE104" s="4"/>
      <c r="BT104" s="141" t="s">
        <v>89</v>
      </c>
      <c r="BV104" s="141" t="s">
        <v>82</v>
      </c>
      <c r="BW104" s="141" t="s">
        <v>118</v>
      </c>
      <c r="BX104" s="141" t="s">
        <v>88</v>
      </c>
      <c r="CL104" s="141" t="s">
        <v>1</v>
      </c>
    </row>
    <row r="105" s="7" customFormat="1" ht="16.5" customHeight="1">
      <c r="A105" s="132" t="s">
        <v>90</v>
      </c>
      <c r="B105" s="119"/>
      <c r="C105" s="120"/>
      <c r="D105" s="121" t="s">
        <v>119</v>
      </c>
      <c r="E105" s="121"/>
      <c r="F105" s="121"/>
      <c r="G105" s="121"/>
      <c r="H105" s="121"/>
      <c r="I105" s="122"/>
      <c r="J105" s="121" t="s">
        <v>120</v>
      </c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4">
        <f>'SO.301 - Kanalizace splaš...'!J30</f>
        <v>0</v>
      </c>
      <c r="AH105" s="122"/>
      <c r="AI105" s="122"/>
      <c r="AJ105" s="122"/>
      <c r="AK105" s="122"/>
      <c r="AL105" s="122"/>
      <c r="AM105" s="122"/>
      <c r="AN105" s="124">
        <f>SUM(AG105,AT105)</f>
        <v>0</v>
      </c>
      <c r="AO105" s="122"/>
      <c r="AP105" s="122"/>
      <c r="AQ105" s="125" t="s">
        <v>86</v>
      </c>
      <c r="AR105" s="126"/>
      <c r="AS105" s="127">
        <v>0</v>
      </c>
      <c r="AT105" s="128">
        <f>ROUND(SUM(AV105:AW105),2)</f>
        <v>0</v>
      </c>
      <c r="AU105" s="129">
        <f>'SO.301 - Kanalizace splaš...'!P125</f>
        <v>0</v>
      </c>
      <c r="AV105" s="128">
        <f>'SO.301 - Kanalizace splaš...'!J33</f>
        <v>0</v>
      </c>
      <c r="AW105" s="128">
        <f>'SO.301 - Kanalizace splaš...'!J34</f>
        <v>0</v>
      </c>
      <c r="AX105" s="128">
        <f>'SO.301 - Kanalizace splaš...'!J35</f>
        <v>0</v>
      </c>
      <c r="AY105" s="128">
        <f>'SO.301 - Kanalizace splaš...'!J36</f>
        <v>0</v>
      </c>
      <c r="AZ105" s="128">
        <f>'SO.301 - Kanalizace splaš...'!F33</f>
        <v>0</v>
      </c>
      <c r="BA105" s="128">
        <f>'SO.301 - Kanalizace splaš...'!F34</f>
        <v>0</v>
      </c>
      <c r="BB105" s="128">
        <f>'SO.301 - Kanalizace splaš...'!F35</f>
        <v>0</v>
      </c>
      <c r="BC105" s="128">
        <f>'SO.301 - Kanalizace splaš...'!F36</f>
        <v>0</v>
      </c>
      <c r="BD105" s="130">
        <f>'SO.301 - Kanalizace splaš...'!F37</f>
        <v>0</v>
      </c>
      <c r="BE105" s="7"/>
      <c r="BT105" s="131" t="s">
        <v>87</v>
      </c>
      <c r="BV105" s="131" t="s">
        <v>82</v>
      </c>
      <c r="BW105" s="131" t="s">
        <v>121</v>
      </c>
      <c r="BX105" s="131" t="s">
        <v>5</v>
      </c>
      <c r="CL105" s="131" t="s">
        <v>1</v>
      </c>
      <c r="CM105" s="131" t="s">
        <v>89</v>
      </c>
    </row>
    <row r="106" s="7" customFormat="1" ht="16.5" customHeight="1">
      <c r="A106" s="132" t="s">
        <v>90</v>
      </c>
      <c r="B106" s="119"/>
      <c r="C106" s="120"/>
      <c r="D106" s="121" t="s">
        <v>122</v>
      </c>
      <c r="E106" s="121"/>
      <c r="F106" s="121"/>
      <c r="G106" s="121"/>
      <c r="H106" s="121"/>
      <c r="I106" s="122"/>
      <c r="J106" s="121" t="s">
        <v>123</v>
      </c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4">
        <f>'SO.302 - Kanalizace dešťová'!J30</f>
        <v>0</v>
      </c>
      <c r="AH106" s="122"/>
      <c r="AI106" s="122"/>
      <c r="AJ106" s="122"/>
      <c r="AK106" s="122"/>
      <c r="AL106" s="122"/>
      <c r="AM106" s="122"/>
      <c r="AN106" s="124">
        <f>SUM(AG106,AT106)</f>
        <v>0</v>
      </c>
      <c r="AO106" s="122"/>
      <c r="AP106" s="122"/>
      <c r="AQ106" s="125" t="s">
        <v>86</v>
      </c>
      <c r="AR106" s="126"/>
      <c r="AS106" s="127">
        <v>0</v>
      </c>
      <c r="AT106" s="128">
        <f>ROUND(SUM(AV106:AW106),2)</f>
        <v>0</v>
      </c>
      <c r="AU106" s="129">
        <f>'SO.302 - Kanalizace dešťová'!P134</f>
        <v>0</v>
      </c>
      <c r="AV106" s="128">
        <f>'SO.302 - Kanalizace dešťová'!J33</f>
        <v>0</v>
      </c>
      <c r="AW106" s="128">
        <f>'SO.302 - Kanalizace dešťová'!J34</f>
        <v>0</v>
      </c>
      <c r="AX106" s="128">
        <f>'SO.302 - Kanalizace dešťová'!J35</f>
        <v>0</v>
      </c>
      <c r="AY106" s="128">
        <f>'SO.302 - Kanalizace dešťová'!J36</f>
        <v>0</v>
      </c>
      <c r="AZ106" s="128">
        <f>'SO.302 - Kanalizace dešťová'!F33</f>
        <v>0</v>
      </c>
      <c r="BA106" s="128">
        <f>'SO.302 - Kanalizace dešťová'!F34</f>
        <v>0</v>
      </c>
      <c r="BB106" s="128">
        <f>'SO.302 - Kanalizace dešťová'!F35</f>
        <v>0</v>
      </c>
      <c r="BC106" s="128">
        <f>'SO.302 - Kanalizace dešťová'!F36</f>
        <v>0</v>
      </c>
      <c r="BD106" s="130">
        <f>'SO.302 - Kanalizace dešťová'!F37</f>
        <v>0</v>
      </c>
      <c r="BE106" s="7"/>
      <c r="BT106" s="131" t="s">
        <v>87</v>
      </c>
      <c r="BV106" s="131" t="s">
        <v>82</v>
      </c>
      <c r="BW106" s="131" t="s">
        <v>124</v>
      </c>
      <c r="BX106" s="131" t="s">
        <v>5</v>
      </c>
      <c r="CL106" s="131" t="s">
        <v>1</v>
      </c>
      <c r="CM106" s="131" t="s">
        <v>89</v>
      </c>
    </row>
    <row r="107" s="7" customFormat="1" ht="16.5" customHeight="1">
      <c r="A107" s="132" t="s">
        <v>90</v>
      </c>
      <c r="B107" s="119"/>
      <c r="C107" s="120"/>
      <c r="D107" s="121" t="s">
        <v>125</v>
      </c>
      <c r="E107" s="121"/>
      <c r="F107" s="121"/>
      <c r="G107" s="121"/>
      <c r="H107" s="121"/>
      <c r="I107" s="122"/>
      <c r="J107" s="121" t="s">
        <v>126</v>
      </c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4">
        <f>'SO.303 - Vodovod'!J30</f>
        <v>0</v>
      </c>
      <c r="AH107" s="122"/>
      <c r="AI107" s="122"/>
      <c r="AJ107" s="122"/>
      <c r="AK107" s="122"/>
      <c r="AL107" s="122"/>
      <c r="AM107" s="122"/>
      <c r="AN107" s="124">
        <f>SUM(AG107,AT107)</f>
        <v>0</v>
      </c>
      <c r="AO107" s="122"/>
      <c r="AP107" s="122"/>
      <c r="AQ107" s="125" t="s">
        <v>86</v>
      </c>
      <c r="AR107" s="126"/>
      <c r="AS107" s="127">
        <v>0</v>
      </c>
      <c r="AT107" s="128">
        <f>ROUND(SUM(AV107:AW107),2)</f>
        <v>0</v>
      </c>
      <c r="AU107" s="129">
        <f>'SO.303 - Vodovod'!P126</f>
        <v>0</v>
      </c>
      <c r="AV107" s="128">
        <f>'SO.303 - Vodovod'!J33</f>
        <v>0</v>
      </c>
      <c r="AW107" s="128">
        <f>'SO.303 - Vodovod'!J34</f>
        <v>0</v>
      </c>
      <c r="AX107" s="128">
        <f>'SO.303 - Vodovod'!J35</f>
        <v>0</v>
      </c>
      <c r="AY107" s="128">
        <f>'SO.303 - Vodovod'!J36</f>
        <v>0</v>
      </c>
      <c r="AZ107" s="128">
        <f>'SO.303 - Vodovod'!F33</f>
        <v>0</v>
      </c>
      <c r="BA107" s="128">
        <f>'SO.303 - Vodovod'!F34</f>
        <v>0</v>
      </c>
      <c r="BB107" s="128">
        <f>'SO.303 - Vodovod'!F35</f>
        <v>0</v>
      </c>
      <c r="BC107" s="128">
        <f>'SO.303 - Vodovod'!F36</f>
        <v>0</v>
      </c>
      <c r="BD107" s="130">
        <f>'SO.303 - Vodovod'!F37</f>
        <v>0</v>
      </c>
      <c r="BE107" s="7"/>
      <c r="BT107" s="131" t="s">
        <v>87</v>
      </c>
      <c r="BV107" s="131" t="s">
        <v>82</v>
      </c>
      <c r="BW107" s="131" t="s">
        <v>127</v>
      </c>
      <c r="BX107" s="131" t="s">
        <v>5</v>
      </c>
      <c r="CL107" s="131" t="s">
        <v>1</v>
      </c>
      <c r="CM107" s="131" t="s">
        <v>89</v>
      </c>
    </row>
    <row r="108" s="7" customFormat="1" ht="16.5" customHeight="1">
      <c r="A108" s="132" t="s">
        <v>90</v>
      </c>
      <c r="B108" s="119"/>
      <c r="C108" s="120"/>
      <c r="D108" s="121" t="s">
        <v>128</v>
      </c>
      <c r="E108" s="121"/>
      <c r="F108" s="121"/>
      <c r="G108" s="121"/>
      <c r="H108" s="121"/>
      <c r="I108" s="122"/>
      <c r="J108" s="121" t="s">
        <v>129</v>
      </c>
      <c r="K108" s="121"/>
      <c r="L108" s="121"/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4">
        <f>'SO.304 - Přeložka výtlačn...'!J30</f>
        <v>0</v>
      </c>
      <c r="AH108" s="122"/>
      <c r="AI108" s="122"/>
      <c r="AJ108" s="122"/>
      <c r="AK108" s="122"/>
      <c r="AL108" s="122"/>
      <c r="AM108" s="122"/>
      <c r="AN108" s="124">
        <f>SUM(AG108,AT108)</f>
        <v>0</v>
      </c>
      <c r="AO108" s="122"/>
      <c r="AP108" s="122"/>
      <c r="AQ108" s="125" t="s">
        <v>86</v>
      </c>
      <c r="AR108" s="126"/>
      <c r="AS108" s="127">
        <v>0</v>
      </c>
      <c r="AT108" s="128">
        <f>ROUND(SUM(AV108:AW108),2)</f>
        <v>0</v>
      </c>
      <c r="AU108" s="129">
        <f>'SO.304 - Přeložka výtlačn...'!P126</f>
        <v>0</v>
      </c>
      <c r="AV108" s="128">
        <f>'SO.304 - Přeložka výtlačn...'!J33</f>
        <v>0</v>
      </c>
      <c r="AW108" s="128">
        <f>'SO.304 - Přeložka výtlačn...'!J34</f>
        <v>0</v>
      </c>
      <c r="AX108" s="128">
        <f>'SO.304 - Přeložka výtlačn...'!J35</f>
        <v>0</v>
      </c>
      <c r="AY108" s="128">
        <f>'SO.304 - Přeložka výtlačn...'!J36</f>
        <v>0</v>
      </c>
      <c r="AZ108" s="128">
        <f>'SO.304 - Přeložka výtlačn...'!F33</f>
        <v>0</v>
      </c>
      <c r="BA108" s="128">
        <f>'SO.304 - Přeložka výtlačn...'!F34</f>
        <v>0</v>
      </c>
      <c r="BB108" s="128">
        <f>'SO.304 - Přeložka výtlačn...'!F35</f>
        <v>0</v>
      </c>
      <c r="BC108" s="128">
        <f>'SO.304 - Přeložka výtlačn...'!F36</f>
        <v>0</v>
      </c>
      <c r="BD108" s="130">
        <f>'SO.304 - Přeložka výtlačn...'!F37</f>
        <v>0</v>
      </c>
      <c r="BE108" s="7"/>
      <c r="BT108" s="131" t="s">
        <v>87</v>
      </c>
      <c r="BV108" s="131" t="s">
        <v>82</v>
      </c>
      <c r="BW108" s="131" t="s">
        <v>130</v>
      </c>
      <c r="BX108" s="131" t="s">
        <v>5</v>
      </c>
      <c r="CL108" s="131" t="s">
        <v>1</v>
      </c>
      <c r="CM108" s="131" t="s">
        <v>89</v>
      </c>
    </row>
    <row r="109" s="7" customFormat="1" ht="16.5" customHeight="1">
      <c r="A109" s="132" t="s">
        <v>90</v>
      </c>
      <c r="B109" s="119"/>
      <c r="C109" s="120"/>
      <c r="D109" s="121" t="s">
        <v>131</v>
      </c>
      <c r="E109" s="121"/>
      <c r="F109" s="121"/>
      <c r="G109" s="121"/>
      <c r="H109" s="121"/>
      <c r="I109" s="122"/>
      <c r="J109" s="121" t="s">
        <v>132</v>
      </c>
      <c r="K109" s="121"/>
      <c r="L109" s="121"/>
      <c r="M109" s="121"/>
      <c r="N109" s="121"/>
      <c r="O109" s="121"/>
      <c r="P109" s="121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4">
        <f>'SO.401 - Veřejné osvětlení'!J30</f>
        <v>0</v>
      </c>
      <c r="AH109" s="122"/>
      <c r="AI109" s="122"/>
      <c r="AJ109" s="122"/>
      <c r="AK109" s="122"/>
      <c r="AL109" s="122"/>
      <c r="AM109" s="122"/>
      <c r="AN109" s="124">
        <f>SUM(AG109,AT109)</f>
        <v>0</v>
      </c>
      <c r="AO109" s="122"/>
      <c r="AP109" s="122"/>
      <c r="AQ109" s="125" t="s">
        <v>86</v>
      </c>
      <c r="AR109" s="126"/>
      <c r="AS109" s="127">
        <v>0</v>
      </c>
      <c r="AT109" s="128">
        <f>ROUND(SUM(AV109:AW109),2)</f>
        <v>0</v>
      </c>
      <c r="AU109" s="129">
        <f>'SO.401 - Veřejné osvětlení'!P128</f>
        <v>0</v>
      </c>
      <c r="AV109" s="128">
        <f>'SO.401 - Veřejné osvětlení'!J33</f>
        <v>0</v>
      </c>
      <c r="AW109" s="128">
        <f>'SO.401 - Veřejné osvětlení'!J34</f>
        <v>0</v>
      </c>
      <c r="AX109" s="128">
        <f>'SO.401 - Veřejné osvětlení'!J35</f>
        <v>0</v>
      </c>
      <c r="AY109" s="128">
        <f>'SO.401 - Veřejné osvětlení'!J36</f>
        <v>0</v>
      </c>
      <c r="AZ109" s="128">
        <f>'SO.401 - Veřejné osvětlení'!F33</f>
        <v>0</v>
      </c>
      <c r="BA109" s="128">
        <f>'SO.401 - Veřejné osvětlení'!F34</f>
        <v>0</v>
      </c>
      <c r="BB109" s="128">
        <f>'SO.401 - Veřejné osvětlení'!F35</f>
        <v>0</v>
      </c>
      <c r="BC109" s="128">
        <f>'SO.401 - Veřejné osvětlení'!F36</f>
        <v>0</v>
      </c>
      <c r="BD109" s="130">
        <f>'SO.401 - Veřejné osvětlení'!F37</f>
        <v>0</v>
      </c>
      <c r="BE109" s="7"/>
      <c r="BT109" s="131" t="s">
        <v>87</v>
      </c>
      <c r="BV109" s="131" t="s">
        <v>82</v>
      </c>
      <c r="BW109" s="131" t="s">
        <v>133</v>
      </c>
      <c r="BX109" s="131" t="s">
        <v>5</v>
      </c>
      <c r="CL109" s="131" t="s">
        <v>1</v>
      </c>
      <c r="CM109" s="131" t="s">
        <v>89</v>
      </c>
    </row>
    <row r="110" s="7" customFormat="1" ht="16.5" customHeight="1">
      <c r="A110" s="132" t="s">
        <v>90</v>
      </c>
      <c r="B110" s="119"/>
      <c r="C110" s="120"/>
      <c r="D110" s="121" t="s">
        <v>134</v>
      </c>
      <c r="E110" s="121"/>
      <c r="F110" s="121"/>
      <c r="G110" s="121"/>
      <c r="H110" s="121"/>
      <c r="I110" s="122"/>
      <c r="J110" s="121" t="s">
        <v>135</v>
      </c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4">
        <f>'SO 501 - STL plynovod'!J30</f>
        <v>0</v>
      </c>
      <c r="AH110" s="122"/>
      <c r="AI110" s="122"/>
      <c r="AJ110" s="122"/>
      <c r="AK110" s="122"/>
      <c r="AL110" s="122"/>
      <c r="AM110" s="122"/>
      <c r="AN110" s="124">
        <f>SUM(AG110,AT110)</f>
        <v>0</v>
      </c>
      <c r="AO110" s="122"/>
      <c r="AP110" s="122"/>
      <c r="AQ110" s="125" t="s">
        <v>86</v>
      </c>
      <c r="AR110" s="126"/>
      <c r="AS110" s="127">
        <v>0</v>
      </c>
      <c r="AT110" s="128">
        <f>ROUND(SUM(AV110:AW110),2)</f>
        <v>0</v>
      </c>
      <c r="AU110" s="129">
        <f>'SO 501 - STL plynovod'!P123</f>
        <v>0</v>
      </c>
      <c r="AV110" s="128">
        <f>'SO 501 - STL plynovod'!J33</f>
        <v>0</v>
      </c>
      <c r="AW110" s="128">
        <f>'SO 501 - STL plynovod'!J34</f>
        <v>0</v>
      </c>
      <c r="AX110" s="128">
        <f>'SO 501 - STL plynovod'!J35</f>
        <v>0</v>
      </c>
      <c r="AY110" s="128">
        <f>'SO 501 - STL plynovod'!J36</f>
        <v>0</v>
      </c>
      <c r="AZ110" s="128">
        <f>'SO 501 - STL plynovod'!F33</f>
        <v>0</v>
      </c>
      <c r="BA110" s="128">
        <f>'SO 501 - STL plynovod'!F34</f>
        <v>0</v>
      </c>
      <c r="BB110" s="128">
        <f>'SO 501 - STL plynovod'!F35</f>
        <v>0</v>
      </c>
      <c r="BC110" s="128">
        <f>'SO 501 - STL plynovod'!F36</f>
        <v>0</v>
      </c>
      <c r="BD110" s="130">
        <f>'SO 501 - STL plynovod'!F37</f>
        <v>0</v>
      </c>
      <c r="BE110" s="7"/>
      <c r="BT110" s="131" t="s">
        <v>87</v>
      </c>
      <c r="BV110" s="131" t="s">
        <v>82</v>
      </c>
      <c r="BW110" s="131" t="s">
        <v>136</v>
      </c>
      <c r="BX110" s="131" t="s">
        <v>5</v>
      </c>
      <c r="CL110" s="131" t="s">
        <v>137</v>
      </c>
      <c r="CM110" s="131" t="s">
        <v>89</v>
      </c>
    </row>
    <row r="111" s="7" customFormat="1" ht="16.5" customHeight="1">
      <c r="A111" s="132" t="s">
        <v>90</v>
      </c>
      <c r="B111" s="119"/>
      <c r="C111" s="120"/>
      <c r="D111" s="121" t="s">
        <v>138</v>
      </c>
      <c r="E111" s="121"/>
      <c r="F111" s="121"/>
      <c r="G111" s="121"/>
      <c r="H111" s="121"/>
      <c r="I111" s="122"/>
      <c r="J111" s="121" t="s">
        <v>139</v>
      </c>
      <c r="K111" s="121"/>
      <c r="L111" s="121"/>
      <c r="M111" s="121"/>
      <c r="N111" s="121"/>
      <c r="O111" s="121"/>
      <c r="P111" s="121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4">
        <f>'SO.701 - Pilíře měření'!J30</f>
        <v>0</v>
      </c>
      <c r="AH111" s="122"/>
      <c r="AI111" s="122"/>
      <c r="AJ111" s="122"/>
      <c r="AK111" s="122"/>
      <c r="AL111" s="122"/>
      <c r="AM111" s="122"/>
      <c r="AN111" s="124">
        <f>SUM(AG111,AT111)</f>
        <v>0</v>
      </c>
      <c r="AO111" s="122"/>
      <c r="AP111" s="122"/>
      <c r="AQ111" s="125" t="s">
        <v>86</v>
      </c>
      <c r="AR111" s="126"/>
      <c r="AS111" s="127">
        <v>0</v>
      </c>
      <c r="AT111" s="128">
        <f>ROUND(SUM(AV111:AW111),2)</f>
        <v>0</v>
      </c>
      <c r="AU111" s="129">
        <f>'SO.701 - Pilíře měření'!P123</f>
        <v>0</v>
      </c>
      <c r="AV111" s="128">
        <f>'SO.701 - Pilíře měření'!J33</f>
        <v>0</v>
      </c>
      <c r="AW111" s="128">
        <f>'SO.701 - Pilíře měření'!J34</f>
        <v>0</v>
      </c>
      <c r="AX111" s="128">
        <f>'SO.701 - Pilíře měření'!J35</f>
        <v>0</v>
      </c>
      <c r="AY111" s="128">
        <f>'SO.701 - Pilíře měření'!J36</f>
        <v>0</v>
      </c>
      <c r="AZ111" s="128">
        <f>'SO.701 - Pilíře měření'!F33</f>
        <v>0</v>
      </c>
      <c r="BA111" s="128">
        <f>'SO.701 - Pilíře měření'!F34</f>
        <v>0</v>
      </c>
      <c r="BB111" s="128">
        <f>'SO.701 - Pilíře měření'!F35</f>
        <v>0</v>
      </c>
      <c r="BC111" s="128">
        <f>'SO.701 - Pilíře měření'!F36</f>
        <v>0</v>
      </c>
      <c r="BD111" s="130">
        <f>'SO.701 - Pilíře měření'!F37</f>
        <v>0</v>
      </c>
      <c r="BE111" s="7"/>
      <c r="BT111" s="131" t="s">
        <v>87</v>
      </c>
      <c r="BV111" s="131" t="s">
        <v>82</v>
      </c>
      <c r="BW111" s="131" t="s">
        <v>140</v>
      </c>
      <c r="BX111" s="131" t="s">
        <v>5</v>
      </c>
      <c r="CL111" s="131" t="s">
        <v>1</v>
      </c>
      <c r="CM111" s="131" t="s">
        <v>89</v>
      </c>
    </row>
    <row r="112" s="7" customFormat="1" ht="16.5" customHeight="1">
      <c r="A112" s="132" t="s">
        <v>90</v>
      </c>
      <c r="B112" s="119"/>
      <c r="C112" s="120"/>
      <c r="D112" s="121" t="s">
        <v>141</v>
      </c>
      <c r="E112" s="121"/>
      <c r="F112" s="121"/>
      <c r="G112" s="121"/>
      <c r="H112" s="121"/>
      <c r="I112" s="122"/>
      <c r="J112" s="121" t="s">
        <v>142</v>
      </c>
      <c r="K112" s="121"/>
      <c r="L112" s="121"/>
      <c r="M112" s="121"/>
      <c r="N112" s="121"/>
      <c r="O112" s="121"/>
      <c r="P112" s="121"/>
      <c r="Q112" s="121"/>
      <c r="R112" s="121"/>
      <c r="S112" s="121"/>
      <c r="T112" s="121"/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4">
        <f>'VRN - Ostatní a vedlejší ...'!J30</f>
        <v>0</v>
      </c>
      <c r="AH112" s="122"/>
      <c r="AI112" s="122"/>
      <c r="AJ112" s="122"/>
      <c r="AK112" s="122"/>
      <c r="AL112" s="122"/>
      <c r="AM112" s="122"/>
      <c r="AN112" s="124">
        <f>SUM(AG112,AT112)</f>
        <v>0</v>
      </c>
      <c r="AO112" s="122"/>
      <c r="AP112" s="122"/>
      <c r="AQ112" s="125" t="s">
        <v>86</v>
      </c>
      <c r="AR112" s="126"/>
      <c r="AS112" s="142">
        <v>0</v>
      </c>
      <c r="AT112" s="143">
        <f>ROUND(SUM(AV112:AW112),2)</f>
        <v>0</v>
      </c>
      <c r="AU112" s="144">
        <f>'VRN - Ostatní a vedlejší ...'!P120</f>
        <v>0</v>
      </c>
      <c r="AV112" s="143">
        <f>'VRN - Ostatní a vedlejší ...'!J33</f>
        <v>0</v>
      </c>
      <c r="AW112" s="143">
        <f>'VRN - Ostatní a vedlejší ...'!J34</f>
        <v>0</v>
      </c>
      <c r="AX112" s="143">
        <f>'VRN - Ostatní a vedlejší ...'!J35</f>
        <v>0</v>
      </c>
      <c r="AY112" s="143">
        <f>'VRN - Ostatní a vedlejší ...'!J36</f>
        <v>0</v>
      </c>
      <c r="AZ112" s="143">
        <f>'VRN - Ostatní a vedlejší ...'!F33</f>
        <v>0</v>
      </c>
      <c r="BA112" s="143">
        <f>'VRN - Ostatní a vedlejší ...'!F34</f>
        <v>0</v>
      </c>
      <c r="BB112" s="143">
        <f>'VRN - Ostatní a vedlejší ...'!F35</f>
        <v>0</v>
      </c>
      <c r="BC112" s="143">
        <f>'VRN - Ostatní a vedlejší ...'!F36</f>
        <v>0</v>
      </c>
      <c r="BD112" s="145">
        <f>'VRN - Ostatní a vedlejší ...'!F37</f>
        <v>0</v>
      </c>
      <c r="BE112" s="7"/>
      <c r="BT112" s="131" t="s">
        <v>87</v>
      </c>
      <c r="BV112" s="131" t="s">
        <v>82</v>
      </c>
      <c r="BW112" s="131" t="s">
        <v>143</v>
      </c>
      <c r="BX112" s="131" t="s">
        <v>5</v>
      </c>
      <c r="CL112" s="131" t="s">
        <v>1</v>
      </c>
      <c r="CM112" s="131" t="s">
        <v>89</v>
      </c>
    </row>
    <row r="113" s="2" customFormat="1" ht="30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4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44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</row>
  </sheetData>
  <sheetProtection sheet="1" formatColumns="0" formatRows="0" objects="1" scenarios="1" spinCount="100000" saltValue="zUzCutsjMkwty8sf8PpUycI+T9TXbYWFeno/Ro2x95cn/PDPpQv0WyrKaWS5aHlimJh0AsZr3CE1Hx7QRQEmMQ==" hashValue="kk79yPeMxM0vUFPDqRYptREntx0C2zDMO5twSqriyWTpjKrfoVBhG+56q6efdecKTYTiEd/Q/3eFyj/MXunQpQ==" algorithmName="SHA-512" password="CC35"/>
  <mergeCells count="110">
    <mergeCell ref="C92:G92"/>
    <mergeCell ref="D95:H95"/>
    <mergeCell ref="E97:I97"/>
    <mergeCell ref="E104:I104"/>
    <mergeCell ref="E98:I98"/>
    <mergeCell ref="E103:I103"/>
    <mergeCell ref="E102:I102"/>
    <mergeCell ref="E101:I101"/>
    <mergeCell ref="E99:I99"/>
    <mergeCell ref="E100:I100"/>
    <mergeCell ref="E96:I96"/>
    <mergeCell ref="I92:AF92"/>
    <mergeCell ref="J95:AF95"/>
    <mergeCell ref="K96:AF96"/>
    <mergeCell ref="K104:AF104"/>
    <mergeCell ref="K100:AF100"/>
    <mergeCell ref="K97:AF97"/>
    <mergeCell ref="K101:AF101"/>
    <mergeCell ref="K102:AF102"/>
    <mergeCell ref="K103:AF103"/>
    <mergeCell ref="K99:AF99"/>
    <mergeCell ref="K98:AF98"/>
    <mergeCell ref="L85:AO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3:AM103"/>
    <mergeCell ref="AG102:AM102"/>
    <mergeCell ref="AG92:AM92"/>
    <mergeCell ref="AG100:AM100"/>
    <mergeCell ref="AG104:AM104"/>
    <mergeCell ref="AG99:AM99"/>
    <mergeCell ref="AG96:AM96"/>
    <mergeCell ref="AG97:AM97"/>
    <mergeCell ref="AG98:AM98"/>
    <mergeCell ref="AG95:AM95"/>
    <mergeCell ref="AM87:AN87"/>
    <mergeCell ref="AM89:AP89"/>
    <mergeCell ref="AM90:AP90"/>
    <mergeCell ref="AN99:AP99"/>
    <mergeCell ref="AN104:AP104"/>
    <mergeCell ref="AN103:AP103"/>
    <mergeCell ref="AN96:AP96"/>
    <mergeCell ref="AN92:AP92"/>
    <mergeCell ref="AN101:AP101"/>
    <mergeCell ref="AN97:AP97"/>
    <mergeCell ref="AN100:AP100"/>
    <mergeCell ref="AN95:AP95"/>
    <mergeCell ref="AN102:AP102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</mergeCells>
  <hyperlinks>
    <hyperlink ref="A96" location="'SO.101.1 - Protierozní pr...'!C2" display="/"/>
    <hyperlink ref="A97" location="'SO.101.2 - Odstraňovací p...'!C2" display="/"/>
    <hyperlink ref="A98" location="'SO.101.3 - Zemní práce'!C2" display="/"/>
    <hyperlink ref="A99" location="'SO.101.4 - Zpevněné plochy'!C2" display="/"/>
    <hyperlink ref="A100" location="'SO.101.5 - Odvodnění'!C2" display="/"/>
    <hyperlink ref="A101" location="'SO.101.6 - Dopravní znače...'!C2" display="/"/>
    <hyperlink ref="A102" location="'SO.101.7 - Skládkovné'!C2" display="/"/>
    <hyperlink ref="A103" location="'SO.101.8 - Provizorní kom...'!C2" display="/"/>
    <hyperlink ref="A104" location="'SO.101.9 - Zkoušení mater...'!C2" display="/"/>
    <hyperlink ref="A105" location="'SO.301 - Kanalizace splaš...'!C2" display="/"/>
    <hyperlink ref="A106" location="'SO.302 - Kanalizace dešťová'!C2" display="/"/>
    <hyperlink ref="A107" location="'SO.303 - Vodovod'!C2" display="/"/>
    <hyperlink ref="A108" location="'SO.304 - Přeložka výtlačn...'!C2" display="/"/>
    <hyperlink ref="A109" location="'SO.401 - Veřejné osvětlení'!C2" display="/"/>
    <hyperlink ref="A110" location="'SO 501 - STL plynovod'!C2" display="/"/>
    <hyperlink ref="A111" location="'SO.701 - Pilíře měření'!C2" display="/"/>
    <hyperlink ref="A112" location="'VRN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145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146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147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712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23. 3. 2021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6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39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40</v>
      </c>
      <c r="E32" s="38"/>
      <c r="F32" s="38"/>
      <c r="G32" s="38"/>
      <c r="H32" s="38"/>
      <c r="I32" s="154"/>
      <c r="J32" s="166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42</v>
      </c>
      <c r="G34" s="38"/>
      <c r="H34" s="38"/>
      <c r="I34" s="168" t="s">
        <v>41</v>
      </c>
      <c r="J34" s="167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44</v>
      </c>
      <c r="E35" s="152" t="s">
        <v>45</v>
      </c>
      <c r="F35" s="170">
        <f>ROUND((SUM(BE121:BE128)),  2)</f>
        <v>0</v>
      </c>
      <c r="G35" s="38"/>
      <c r="H35" s="38"/>
      <c r="I35" s="171">
        <v>0.20999999999999999</v>
      </c>
      <c r="J35" s="170">
        <f>ROUND(((SUM(BE121:BE128))*I35),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46</v>
      </c>
      <c r="F36" s="170">
        <f>ROUND((SUM(BF121:BF128)),  2)</f>
        <v>0</v>
      </c>
      <c r="G36" s="38"/>
      <c r="H36" s="38"/>
      <c r="I36" s="171">
        <v>0.14999999999999999</v>
      </c>
      <c r="J36" s="170">
        <f>ROUND(((SUM(BF121:BF128))*I36),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47</v>
      </c>
      <c r="F37" s="170">
        <f>ROUND((SUM(BG121:BG128)),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48</v>
      </c>
      <c r="F38" s="170">
        <f>ROUND((SUM(BH121:BH128)),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49</v>
      </c>
      <c r="F39" s="170">
        <f>ROUND((SUM(BI121:BI128)),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50</v>
      </c>
      <c r="E41" s="174"/>
      <c r="F41" s="174"/>
      <c r="G41" s="175" t="s">
        <v>51</v>
      </c>
      <c r="H41" s="176" t="s">
        <v>52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145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146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147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SO.101.9 - Zkoušení materiálů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Litomyšl</v>
      </c>
      <c r="G91" s="40"/>
      <c r="H91" s="40"/>
      <c r="I91" s="156" t="s">
        <v>22</v>
      </c>
      <c r="J91" s="79" t="str">
        <f>IF(J14="","",J14)</f>
        <v>23. 3. 2021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Město Litomyšl</v>
      </c>
      <c r="G93" s="40"/>
      <c r="H93" s="40"/>
      <c r="I93" s="156" t="s">
        <v>32</v>
      </c>
      <c r="J93" s="36" t="str">
        <f>E23</f>
        <v>K I P spol. s r. 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150</v>
      </c>
      <c r="D96" s="198"/>
      <c r="E96" s="198"/>
      <c r="F96" s="198"/>
      <c r="G96" s="198"/>
      <c r="H96" s="198"/>
      <c r="I96" s="199"/>
      <c r="J96" s="200" t="s">
        <v>151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152</v>
      </c>
      <c r="D98" s="40"/>
      <c r="E98" s="40"/>
      <c r="F98" s="40"/>
      <c r="G98" s="40"/>
      <c r="H98" s="40"/>
      <c r="I98" s="154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153</v>
      </c>
    </row>
    <row r="99" s="9" customFormat="1" ht="24.96" customHeight="1">
      <c r="A99" s="9"/>
      <c r="B99" s="202"/>
      <c r="C99" s="203"/>
      <c r="D99" s="204" t="s">
        <v>592</v>
      </c>
      <c r="E99" s="205"/>
      <c r="F99" s="205"/>
      <c r="G99" s="205"/>
      <c r="H99" s="205"/>
      <c r="I99" s="206"/>
      <c r="J99" s="207">
        <f>J122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2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5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157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3.25" customHeight="1">
      <c r="A109" s="38"/>
      <c r="B109" s="39"/>
      <c r="C109" s="40"/>
      <c r="D109" s="40"/>
      <c r="E109" s="196" t="str">
        <f>E7</f>
        <v>Zainvestování území pro RD v lokalitě Babka Litomyšl, REVIZE Č.1. – 03/2021</v>
      </c>
      <c r="F109" s="32"/>
      <c r="G109" s="32"/>
      <c r="H109" s="32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145</v>
      </c>
      <c r="D110" s="22"/>
      <c r="E110" s="22"/>
      <c r="F110" s="22"/>
      <c r="G110" s="22"/>
      <c r="H110" s="22"/>
      <c r="I110" s="146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96" t="s">
        <v>146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147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SO.101.9 - Zkoušení materiálů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Litomyšl</v>
      </c>
      <c r="G115" s="40"/>
      <c r="H115" s="40"/>
      <c r="I115" s="156" t="s">
        <v>22</v>
      </c>
      <c r="J115" s="79" t="str">
        <f>IF(J14="","",J14)</f>
        <v>23. 3. 2021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>Město Litomyšl</v>
      </c>
      <c r="G117" s="40"/>
      <c r="H117" s="40"/>
      <c r="I117" s="156" t="s">
        <v>32</v>
      </c>
      <c r="J117" s="36" t="str">
        <f>E23</f>
        <v>K I P spol. s r. 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IF(E20="","",E20)</f>
        <v>Vyplň údaj</v>
      </c>
      <c r="G118" s="40"/>
      <c r="H118" s="40"/>
      <c r="I118" s="156" t="s">
        <v>37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209"/>
      <c r="B120" s="210"/>
      <c r="C120" s="211" t="s">
        <v>158</v>
      </c>
      <c r="D120" s="212" t="s">
        <v>65</v>
      </c>
      <c r="E120" s="212" t="s">
        <v>61</v>
      </c>
      <c r="F120" s="212" t="s">
        <v>62</v>
      </c>
      <c r="G120" s="212" t="s">
        <v>159</v>
      </c>
      <c r="H120" s="212" t="s">
        <v>160</v>
      </c>
      <c r="I120" s="213" t="s">
        <v>161</v>
      </c>
      <c r="J120" s="214" t="s">
        <v>151</v>
      </c>
      <c r="K120" s="215" t="s">
        <v>162</v>
      </c>
      <c r="L120" s="216"/>
      <c r="M120" s="100" t="s">
        <v>1</v>
      </c>
      <c r="N120" s="101" t="s">
        <v>44</v>
      </c>
      <c r="O120" s="101" t="s">
        <v>163</v>
      </c>
      <c r="P120" s="101" t="s">
        <v>164</v>
      </c>
      <c r="Q120" s="101" t="s">
        <v>165</v>
      </c>
      <c r="R120" s="101" t="s">
        <v>166</v>
      </c>
      <c r="S120" s="101" t="s">
        <v>167</v>
      </c>
      <c r="T120" s="102" t="s">
        <v>168</v>
      </c>
      <c r="U120" s="209"/>
      <c r="V120" s="209"/>
      <c r="W120" s="209"/>
      <c r="X120" s="209"/>
      <c r="Y120" s="209"/>
      <c r="Z120" s="209"/>
      <c r="AA120" s="209"/>
      <c r="AB120" s="209"/>
      <c r="AC120" s="209"/>
      <c r="AD120" s="209"/>
      <c r="AE120" s="209"/>
    </row>
    <row r="121" s="2" customFormat="1" ht="22.8" customHeight="1">
      <c r="A121" s="38"/>
      <c r="B121" s="39"/>
      <c r="C121" s="107" t="s">
        <v>169</v>
      </c>
      <c r="D121" s="40"/>
      <c r="E121" s="40"/>
      <c r="F121" s="40"/>
      <c r="G121" s="40"/>
      <c r="H121" s="40"/>
      <c r="I121" s="154"/>
      <c r="J121" s="217">
        <f>BK121</f>
        <v>0</v>
      </c>
      <c r="K121" s="40"/>
      <c r="L121" s="44"/>
      <c r="M121" s="103"/>
      <c r="N121" s="218"/>
      <c r="O121" s="104"/>
      <c r="P121" s="219">
        <f>P122</f>
        <v>0</v>
      </c>
      <c r="Q121" s="104"/>
      <c r="R121" s="219">
        <f>R122</f>
        <v>0</v>
      </c>
      <c r="S121" s="104"/>
      <c r="T121" s="22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79</v>
      </c>
      <c r="AU121" s="17" t="s">
        <v>153</v>
      </c>
      <c r="BK121" s="221">
        <f>BK122</f>
        <v>0</v>
      </c>
    </row>
    <row r="122" s="11" customFormat="1" ht="25.92" customHeight="1">
      <c r="A122" s="11"/>
      <c r="B122" s="222"/>
      <c r="C122" s="223"/>
      <c r="D122" s="224" t="s">
        <v>79</v>
      </c>
      <c r="E122" s="225" t="s">
        <v>80</v>
      </c>
      <c r="F122" s="225" t="s">
        <v>594</v>
      </c>
      <c r="G122" s="223"/>
      <c r="H122" s="223"/>
      <c r="I122" s="226"/>
      <c r="J122" s="227">
        <f>BK122</f>
        <v>0</v>
      </c>
      <c r="K122" s="223"/>
      <c r="L122" s="228"/>
      <c r="M122" s="229"/>
      <c r="N122" s="230"/>
      <c r="O122" s="230"/>
      <c r="P122" s="231">
        <f>SUM(P123:P128)</f>
        <v>0</v>
      </c>
      <c r="Q122" s="230"/>
      <c r="R122" s="231">
        <f>SUM(R123:R128)</f>
        <v>0</v>
      </c>
      <c r="S122" s="230"/>
      <c r="T122" s="232">
        <f>SUM(T123:T128)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33" t="s">
        <v>87</v>
      </c>
      <c r="AT122" s="234" t="s">
        <v>79</v>
      </c>
      <c r="AU122" s="234" t="s">
        <v>80</v>
      </c>
      <c r="AY122" s="233" t="s">
        <v>170</v>
      </c>
      <c r="BK122" s="235">
        <f>SUM(BK123:BK128)</f>
        <v>0</v>
      </c>
    </row>
    <row r="123" s="2" customFormat="1" ht="16.5" customHeight="1">
      <c r="A123" s="38"/>
      <c r="B123" s="39"/>
      <c r="C123" s="236" t="s">
        <v>87</v>
      </c>
      <c r="D123" s="236" t="s">
        <v>171</v>
      </c>
      <c r="E123" s="237" t="s">
        <v>713</v>
      </c>
      <c r="F123" s="238" t="s">
        <v>714</v>
      </c>
      <c r="G123" s="239" t="s">
        <v>597</v>
      </c>
      <c r="H123" s="240">
        <v>1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45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175</v>
      </c>
      <c r="AT123" s="248" t="s">
        <v>171</v>
      </c>
      <c r="AU123" s="248" t="s">
        <v>87</v>
      </c>
      <c r="AY123" s="17" t="s">
        <v>170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87</v>
      </c>
      <c r="BK123" s="249">
        <f>ROUND(I123*H123,2)</f>
        <v>0</v>
      </c>
      <c r="BL123" s="17" t="s">
        <v>175</v>
      </c>
      <c r="BM123" s="248" t="s">
        <v>89</v>
      </c>
    </row>
    <row r="124" s="2" customFormat="1">
      <c r="A124" s="38"/>
      <c r="B124" s="39"/>
      <c r="C124" s="40"/>
      <c r="D124" s="250" t="s">
        <v>176</v>
      </c>
      <c r="E124" s="40"/>
      <c r="F124" s="251" t="s">
        <v>715</v>
      </c>
      <c r="G124" s="40"/>
      <c r="H124" s="40"/>
      <c r="I124" s="154"/>
      <c r="J124" s="40"/>
      <c r="K124" s="40"/>
      <c r="L124" s="44"/>
      <c r="M124" s="252"/>
      <c r="N124" s="25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176</v>
      </c>
      <c r="AU124" s="17" t="s">
        <v>87</v>
      </c>
    </row>
    <row r="125" s="12" customFormat="1">
      <c r="A125" s="12"/>
      <c r="B125" s="254"/>
      <c r="C125" s="255"/>
      <c r="D125" s="250" t="s">
        <v>178</v>
      </c>
      <c r="E125" s="256" t="s">
        <v>1</v>
      </c>
      <c r="F125" s="257" t="s">
        <v>716</v>
      </c>
      <c r="G125" s="255"/>
      <c r="H125" s="256" t="s">
        <v>1</v>
      </c>
      <c r="I125" s="258"/>
      <c r="J125" s="255"/>
      <c r="K125" s="255"/>
      <c r="L125" s="259"/>
      <c r="M125" s="260"/>
      <c r="N125" s="261"/>
      <c r="O125" s="261"/>
      <c r="P125" s="261"/>
      <c r="Q125" s="261"/>
      <c r="R125" s="261"/>
      <c r="S125" s="261"/>
      <c r="T125" s="26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63" t="s">
        <v>178</v>
      </c>
      <c r="AU125" s="263" t="s">
        <v>87</v>
      </c>
      <c r="AV125" s="12" t="s">
        <v>87</v>
      </c>
      <c r="AW125" s="12" t="s">
        <v>36</v>
      </c>
      <c r="AX125" s="12" t="s">
        <v>80</v>
      </c>
      <c r="AY125" s="263" t="s">
        <v>170</v>
      </c>
    </row>
    <row r="126" s="12" customFormat="1">
      <c r="A126" s="12"/>
      <c r="B126" s="254"/>
      <c r="C126" s="255"/>
      <c r="D126" s="250" t="s">
        <v>178</v>
      </c>
      <c r="E126" s="256" t="s">
        <v>1</v>
      </c>
      <c r="F126" s="257" t="s">
        <v>717</v>
      </c>
      <c r="G126" s="255"/>
      <c r="H126" s="256" t="s">
        <v>1</v>
      </c>
      <c r="I126" s="258"/>
      <c r="J126" s="255"/>
      <c r="K126" s="255"/>
      <c r="L126" s="259"/>
      <c r="M126" s="260"/>
      <c r="N126" s="261"/>
      <c r="O126" s="261"/>
      <c r="P126" s="261"/>
      <c r="Q126" s="261"/>
      <c r="R126" s="261"/>
      <c r="S126" s="261"/>
      <c r="T126" s="26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63" t="s">
        <v>178</v>
      </c>
      <c r="AU126" s="263" t="s">
        <v>87</v>
      </c>
      <c r="AV126" s="12" t="s">
        <v>87</v>
      </c>
      <c r="AW126" s="12" t="s">
        <v>36</v>
      </c>
      <c r="AX126" s="12" t="s">
        <v>80</v>
      </c>
      <c r="AY126" s="263" t="s">
        <v>170</v>
      </c>
    </row>
    <row r="127" s="13" customFormat="1">
      <c r="A127" s="13"/>
      <c r="B127" s="264"/>
      <c r="C127" s="265"/>
      <c r="D127" s="250" t="s">
        <v>178</v>
      </c>
      <c r="E127" s="266" t="s">
        <v>1</v>
      </c>
      <c r="F127" s="267" t="s">
        <v>87</v>
      </c>
      <c r="G127" s="265"/>
      <c r="H127" s="268">
        <v>1</v>
      </c>
      <c r="I127" s="269"/>
      <c r="J127" s="265"/>
      <c r="K127" s="265"/>
      <c r="L127" s="270"/>
      <c r="M127" s="271"/>
      <c r="N127" s="272"/>
      <c r="O127" s="272"/>
      <c r="P127" s="272"/>
      <c r="Q127" s="272"/>
      <c r="R127" s="272"/>
      <c r="S127" s="272"/>
      <c r="T127" s="27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74" t="s">
        <v>178</v>
      </c>
      <c r="AU127" s="274" t="s">
        <v>87</v>
      </c>
      <c r="AV127" s="13" t="s">
        <v>89</v>
      </c>
      <c r="AW127" s="13" t="s">
        <v>36</v>
      </c>
      <c r="AX127" s="13" t="s">
        <v>80</v>
      </c>
      <c r="AY127" s="274" t="s">
        <v>170</v>
      </c>
    </row>
    <row r="128" s="14" customFormat="1">
      <c r="A128" s="14"/>
      <c r="B128" s="275"/>
      <c r="C128" s="276"/>
      <c r="D128" s="250" t="s">
        <v>178</v>
      </c>
      <c r="E128" s="277" t="s">
        <v>1</v>
      </c>
      <c r="F128" s="278" t="s">
        <v>186</v>
      </c>
      <c r="G128" s="276"/>
      <c r="H128" s="279">
        <v>1</v>
      </c>
      <c r="I128" s="280"/>
      <c r="J128" s="276"/>
      <c r="K128" s="276"/>
      <c r="L128" s="281"/>
      <c r="M128" s="286"/>
      <c r="N128" s="287"/>
      <c r="O128" s="287"/>
      <c r="P128" s="287"/>
      <c r="Q128" s="287"/>
      <c r="R128" s="287"/>
      <c r="S128" s="287"/>
      <c r="T128" s="28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85" t="s">
        <v>178</v>
      </c>
      <c r="AU128" s="285" t="s">
        <v>87</v>
      </c>
      <c r="AV128" s="14" t="s">
        <v>175</v>
      </c>
      <c r="AW128" s="14" t="s">
        <v>36</v>
      </c>
      <c r="AX128" s="14" t="s">
        <v>87</v>
      </c>
      <c r="AY128" s="285" t="s">
        <v>170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192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o20WhLQCRQqWjXpAQOTVoTo9iM1095nW8VymInwc3MMGssoE9b1oz0QI+E6BRzODs6P0AzD3zt1TM38djfwgRA==" hashValue="pysxYHDzFTLjQhVVW33Qq/IIEplUrSTIG3F4usp0BxHGJD8QFjrrNS4U4rvH1KTnJiSPj0h5LS5af9M2zo7uwA==" algorithmName="SHA-512" password="CC35"/>
  <autoFilter ref="C120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145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718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23. 3. 2021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6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37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39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40</v>
      </c>
      <c r="E30" s="38"/>
      <c r="F30" s="38"/>
      <c r="G30" s="38"/>
      <c r="H30" s="38"/>
      <c r="I30" s="154"/>
      <c r="J30" s="166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42</v>
      </c>
      <c r="G32" s="38"/>
      <c r="H32" s="38"/>
      <c r="I32" s="168" t="s">
        <v>41</v>
      </c>
      <c r="J32" s="167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44</v>
      </c>
      <c r="E33" s="152" t="s">
        <v>45</v>
      </c>
      <c r="F33" s="170">
        <f>ROUND((SUM(BE125:BE294)),  2)</f>
        <v>0</v>
      </c>
      <c r="G33" s="38"/>
      <c r="H33" s="38"/>
      <c r="I33" s="171">
        <v>0.20999999999999999</v>
      </c>
      <c r="J33" s="170">
        <f>ROUND(((SUM(BE125:BE294))*I33),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46</v>
      </c>
      <c r="F34" s="170">
        <f>ROUND((SUM(BF125:BF294)),  2)</f>
        <v>0</v>
      </c>
      <c r="G34" s="38"/>
      <c r="H34" s="38"/>
      <c r="I34" s="171">
        <v>0.14999999999999999</v>
      </c>
      <c r="J34" s="170">
        <f>ROUND(((SUM(BF125:BF294))*I34),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47</v>
      </c>
      <c r="F35" s="170">
        <f>ROUND((SUM(BG125:BG294)),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48</v>
      </c>
      <c r="F36" s="170">
        <f>ROUND((SUM(BH125:BH294)),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0">
        <f>ROUND((SUM(BI125:BI294)),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50</v>
      </c>
      <c r="E39" s="174"/>
      <c r="F39" s="174"/>
      <c r="G39" s="175" t="s">
        <v>51</v>
      </c>
      <c r="H39" s="176" t="s">
        <v>52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145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SO.301 - Kanalizace splašková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Litomyšl</v>
      </c>
      <c r="G89" s="40"/>
      <c r="H89" s="40"/>
      <c r="I89" s="156" t="s">
        <v>22</v>
      </c>
      <c r="J89" s="79" t="str">
        <f>IF(J12="","",J12)</f>
        <v>23. 3. 2021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Litomyšl</v>
      </c>
      <c r="G91" s="40"/>
      <c r="H91" s="40"/>
      <c r="I91" s="156" t="s">
        <v>32</v>
      </c>
      <c r="J91" s="36" t="str">
        <f>E21</f>
        <v>K I P spol. s r. 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150</v>
      </c>
      <c r="D94" s="198"/>
      <c r="E94" s="198"/>
      <c r="F94" s="198"/>
      <c r="G94" s="198"/>
      <c r="H94" s="198"/>
      <c r="I94" s="199"/>
      <c r="J94" s="200" t="s">
        <v>151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152</v>
      </c>
      <c r="D96" s="40"/>
      <c r="E96" s="40"/>
      <c r="F96" s="40"/>
      <c r="G96" s="40"/>
      <c r="H96" s="40"/>
      <c r="I96" s="154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153</v>
      </c>
    </row>
    <row r="97" s="9" customFormat="1" ht="24.96" customHeight="1">
      <c r="A97" s="9"/>
      <c r="B97" s="202"/>
      <c r="C97" s="203"/>
      <c r="D97" s="204" t="s">
        <v>719</v>
      </c>
      <c r="E97" s="205"/>
      <c r="F97" s="205"/>
      <c r="G97" s="205"/>
      <c r="H97" s="205"/>
      <c r="I97" s="206"/>
      <c r="J97" s="207">
        <f>J126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5" customFormat="1" ht="19.92" customHeight="1">
      <c r="A98" s="15"/>
      <c r="B98" s="289"/>
      <c r="C98" s="133"/>
      <c r="D98" s="290" t="s">
        <v>720</v>
      </c>
      <c r="E98" s="291"/>
      <c r="F98" s="291"/>
      <c r="G98" s="291"/>
      <c r="H98" s="291"/>
      <c r="I98" s="292"/>
      <c r="J98" s="293">
        <f>J127</f>
        <v>0</v>
      </c>
      <c r="K98" s="133"/>
      <c r="L98" s="294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="15" customFormat="1" ht="19.92" customHeight="1">
      <c r="A99" s="15"/>
      <c r="B99" s="289"/>
      <c r="C99" s="133"/>
      <c r="D99" s="290" t="s">
        <v>721</v>
      </c>
      <c r="E99" s="291"/>
      <c r="F99" s="291"/>
      <c r="G99" s="291"/>
      <c r="H99" s="291"/>
      <c r="I99" s="292"/>
      <c r="J99" s="293">
        <f>J138</f>
        <v>0</v>
      </c>
      <c r="K99" s="133"/>
      <c r="L99" s="294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="15" customFormat="1" ht="19.92" customHeight="1">
      <c r="A100" s="15"/>
      <c r="B100" s="289"/>
      <c r="C100" s="133"/>
      <c r="D100" s="290" t="s">
        <v>722</v>
      </c>
      <c r="E100" s="291"/>
      <c r="F100" s="291"/>
      <c r="G100" s="291"/>
      <c r="H100" s="291"/>
      <c r="I100" s="292"/>
      <c r="J100" s="293">
        <f>J149</f>
        <v>0</v>
      </c>
      <c r="K100" s="133"/>
      <c r="L100" s="294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="15" customFormat="1" ht="19.92" customHeight="1">
      <c r="A101" s="15"/>
      <c r="B101" s="289"/>
      <c r="C101" s="133"/>
      <c r="D101" s="290" t="s">
        <v>723</v>
      </c>
      <c r="E101" s="291"/>
      <c r="F101" s="291"/>
      <c r="G101" s="291"/>
      <c r="H101" s="291"/>
      <c r="I101" s="292"/>
      <c r="J101" s="293">
        <f>J156</f>
        <v>0</v>
      </c>
      <c r="K101" s="133"/>
      <c r="L101" s="294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="15" customFormat="1" ht="19.92" customHeight="1">
      <c r="A102" s="15"/>
      <c r="B102" s="289"/>
      <c r="C102" s="133"/>
      <c r="D102" s="290" t="s">
        <v>724</v>
      </c>
      <c r="E102" s="291"/>
      <c r="F102" s="291"/>
      <c r="G102" s="291"/>
      <c r="H102" s="291"/>
      <c r="I102" s="292"/>
      <c r="J102" s="293">
        <f>J178</f>
        <v>0</v>
      </c>
      <c r="K102" s="133"/>
      <c r="L102" s="294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</row>
    <row r="103" s="15" customFormat="1" ht="19.92" customHeight="1">
      <c r="A103" s="15"/>
      <c r="B103" s="289"/>
      <c r="C103" s="133"/>
      <c r="D103" s="290" t="s">
        <v>725</v>
      </c>
      <c r="E103" s="291"/>
      <c r="F103" s="291"/>
      <c r="G103" s="291"/>
      <c r="H103" s="291"/>
      <c r="I103" s="292"/>
      <c r="J103" s="293">
        <f>J201</f>
        <v>0</v>
      </c>
      <c r="K103" s="133"/>
      <c r="L103" s="294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="15" customFormat="1" ht="19.92" customHeight="1">
      <c r="A104" s="15"/>
      <c r="B104" s="289"/>
      <c r="C104" s="133"/>
      <c r="D104" s="290" t="s">
        <v>726</v>
      </c>
      <c r="E104" s="291"/>
      <c r="F104" s="291"/>
      <c r="G104" s="291"/>
      <c r="H104" s="291"/>
      <c r="I104" s="292"/>
      <c r="J104" s="293">
        <f>J238</f>
        <v>0</v>
      </c>
      <c r="K104" s="133"/>
      <c r="L104" s="294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="15" customFormat="1" ht="19.92" customHeight="1">
      <c r="A105" s="15"/>
      <c r="B105" s="289"/>
      <c r="C105" s="133"/>
      <c r="D105" s="290" t="s">
        <v>727</v>
      </c>
      <c r="E105" s="291"/>
      <c r="F105" s="291"/>
      <c r="G105" s="291"/>
      <c r="H105" s="291"/>
      <c r="I105" s="292"/>
      <c r="J105" s="293">
        <f>J293</f>
        <v>0</v>
      </c>
      <c r="K105" s="133"/>
      <c r="L105" s="294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92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95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157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3.25" customHeight="1">
      <c r="A115" s="38"/>
      <c r="B115" s="39"/>
      <c r="C115" s="40"/>
      <c r="D115" s="40"/>
      <c r="E115" s="196" t="str">
        <f>E7</f>
        <v>Zainvestování území pro RD v lokalitě Babka Litomyšl, REVIZE Č.1. – 03/2021</v>
      </c>
      <c r="F115" s="32"/>
      <c r="G115" s="32"/>
      <c r="H115" s="32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145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SO.301 - Kanalizace splašková</v>
      </c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Litomyšl</v>
      </c>
      <c r="G119" s="40"/>
      <c r="H119" s="40"/>
      <c r="I119" s="156" t="s">
        <v>22</v>
      </c>
      <c r="J119" s="79" t="str">
        <f>IF(J12="","",J12)</f>
        <v>23. 3. 2021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Město Litomyšl</v>
      </c>
      <c r="G121" s="40"/>
      <c r="H121" s="40"/>
      <c r="I121" s="156" t="s">
        <v>32</v>
      </c>
      <c r="J121" s="36" t="str">
        <f>E21</f>
        <v>K I P spol. s r. 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IF(E18="","",E18)</f>
        <v>Vyplň údaj</v>
      </c>
      <c r="G122" s="40"/>
      <c r="H122" s="40"/>
      <c r="I122" s="156" t="s">
        <v>37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209"/>
      <c r="B124" s="210"/>
      <c r="C124" s="211" t="s">
        <v>158</v>
      </c>
      <c r="D124" s="212" t="s">
        <v>65</v>
      </c>
      <c r="E124" s="212" t="s">
        <v>61</v>
      </c>
      <c r="F124" s="212" t="s">
        <v>62</v>
      </c>
      <c r="G124" s="212" t="s">
        <v>159</v>
      </c>
      <c r="H124" s="212" t="s">
        <v>160</v>
      </c>
      <c r="I124" s="213" t="s">
        <v>161</v>
      </c>
      <c r="J124" s="214" t="s">
        <v>151</v>
      </c>
      <c r="K124" s="215" t="s">
        <v>162</v>
      </c>
      <c r="L124" s="216"/>
      <c r="M124" s="100" t="s">
        <v>1</v>
      </c>
      <c r="N124" s="101" t="s">
        <v>44</v>
      </c>
      <c r="O124" s="101" t="s">
        <v>163</v>
      </c>
      <c r="P124" s="101" t="s">
        <v>164</v>
      </c>
      <c r="Q124" s="101" t="s">
        <v>165</v>
      </c>
      <c r="R124" s="101" t="s">
        <v>166</v>
      </c>
      <c r="S124" s="101" t="s">
        <v>167</v>
      </c>
      <c r="T124" s="102" t="s">
        <v>168</v>
      </c>
      <c r="U124" s="209"/>
      <c r="V124" s="209"/>
      <c r="W124" s="209"/>
      <c r="X124" s="209"/>
      <c r="Y124" s="209"/>
      <c r="Z124" s="209"/>
      <c r="AA124" s="209"/>
      <c r="AB124" s="209"/>
      <c r="AC124" s="209"/>
      <c r="AD124" s="209"/>
      <c r="AE124" s="209"/>
    </row>
    <row r="125" s="2" customFormat="1" ht="22.8" customHeight="1">
      <c r="A125" s="38"/>
      <c r="B125" s="39"/>
      <c r="C125" s="107" t="s">
        <v>169</v>
      </c>
      <c r="D125" s="40"/>
      <c r="E125" s="40"/>
      <c r="F125" s="40"/>
      <c r="G125" s="40"/>
      <c r="H125" s="40"/>
      <c r="I125" s="154"/>
      <c r="J125" s="217">
        <f>BK125</f>
        <v>0</v>
      </c>
      <c r="K125" s="40"/>
      <c r="L125" s="44"/>
      <c r="M125" s="103"/>
      <c r="N125" s="218"/>
      <c r="O125" s="104"/>
      <c r="P125" s="219">
        <f>P126</f>
        <v>0</v>
      </c>
      <c r="Q125" s="104"/>
      <c r="R125" s="219">
        <f>R126</f>
        <v>2828.7214710400003</v>
      </c>
      <c r="S125" s="104"/>
      <c r="T125" s="220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79</v>
      </c>
      <c r="AU125" s="17" t="s">
        <v>153</v>
      </c>
      <c r="BK125" s="221">
        <f>BK126</f>
        <v>0</v>
      </c>
    </row>
    <row r="126" s="11" customFormat="1" ht="25.92" customHeight="1">
      <c r="A126" s="11"/>
      <c r="B126" s="222"/>
      <c r="C126" s="223"/>
      <c r="D126" s="224" t="s">
        <v>79</v>
      </c>
      <c r="E126" s="225" t="s">
        <v>728</v>
      </c>
      <c r="F126" s="225" t="s">
        <v>120</v>
      </c>
      <c r="G126" s="223"/>
      <c r="H126" s="223"/>
      <c r="I126" s="226"/>
      <c r="J126" s="227">
        <f>BK126</f>
        <v>0</v>
      </c>
      <c r="K126" s="223"/>
      <c r="L126" s="228"/>
      <c r="M126" s="229"/>
      <c r="N126" s="230"/>
      <c r="O126" s="230"/>
      <c r="P126" s="231">
        <f>P127+P138+P149+P156+P178+P201+P238+P293</f>
        <v>0</v>
      </c>
      <c r="Q126" s="230"/>
      <c r="R126" s="231">
        <f>R127+R138+R149+R156+R178+R201+R238+R293</f>
        <v>2828.7214710400003</v>
      </c>
      <c r="S126" s="230"/>
      <c r="T126" s="232">
        <f>T127+T138+T149+T156+T178+T201+T238+T293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3" t="s">
        <v>87</v>
      </c>
      <c r="AT126" s="234" t="s">
        <v>79</v>
      </c>
      <c r="AU126" s="234" t="s">
        <v>80</v>
      </c>
      <c r="AY126" s="233" t="s">
        <v>170</v>
      </c>
      <c r="BK126" s="235">
        <f>BK127+BK138+BK149+BK156+BK178+BK201+BK238+BK293</f>
        <v>0</v>
      </c>
    </row>
    <row r="127" s="11" customFormat="1" ht="22.8" customHeight="1">
      <c r="A127" s="11"/>
      <c r="B127" s="222"/>
      <c r="C127" s="223"/>
      <c r="D127" s="224" t="s">
        <v>79</v>
      </c>
      <c r="E127" s="295" t="s">
        <v>469</v>
      </c>
      <c r="F127" s="295" t="s">
        <v>729</v>
      </c>
      <c r="G127" s="223"/>
      <c r="H127" s="223"/>
      <c r="I127" s="226"/>
      <c r="J127" s="296">
        <f>BK127</f>
        <v>0</v>
      </c>
      <c r="K127" s="223"/>
      <c r="L127" s="228"/>
      <c r="M127" s="229"/>
      <c r="N127" s="230"/>
      <c r="O127" s="230"/>
      <c r="P127" s="231">
        <f>SUM(P128:P137)</f>
        <v>0</v>
      </c>
      <c r="Q127" s="230"/>
      <c r="R127" s="231">
        <f>SUM(R128:R137)</f>
        <v>0</v>
      </c>
      <c r="S127" s="230"/>
      <c r="T127" s="232">
        <f>SUM(T128:T137)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3" t="s">
        <v>87</v>
      </c>
      <c r="AT127" s="234" t="s">
        <v>79</v>
      </c>
      <c r="AU127" s="234" t="s">
        <v>87</v>
      </c>
      <c r="AY127" s="233" t="s">
        <v>170</v>
      </c>
      <c r="BK127" s="235">
        <f>SUM(BK128:BK137)</f>
        <v>0</v>
      </c>
    </row>
    <row r="128" s="2" customFormat="1" ht="16.5" customHeight="1">
      <c r="A128" s="38"/>
      <c r="B128" s="39"/>
      <c r="C128" s="236" t="s">
        <v>87</v>
      </c>
      <c r="D128" s="236" t="s">
        <v>171</v>
      </c>
      <c r="E128" s="237" t="s">
        <v>730</v>
      </c>
      <c r="F128" s="238" t="s">
        <v>731</v>
      </c>
      <c r="G128" s="239" t="s">
        <v>732</v>
      </c>
      <c r="H128" s="240">
        <v>750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45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175</v>
      </c>
      <c r="AT128" s="248" t="s">
        <v>171</v>
      </c>
      <c r="AU128" s="248" t="s">
        <v>89</v>
      </c>
      <c r="AY128" s="17" t="s">
        <v>170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87</v>
      </c>
      <c r="BK128" s="249">
        <f>ROUND(I128*H128,2)</f>
        <v>0</v>
      </c>
      <c r="BL128" s="17" t="s">
        <v>175</v>
      </c>
      <c r="BM128" s="248" t="s">
        <v>89</v>
      </c>
    </row>
    <row r="129" s="13" customFormat="1">
      <c r="A129" s="13"/>
      <c r="B129" s="264"/>
      <c r="C129" s="265"/>
      <c r="D129" s="250" t="s">
        <v>178</v>
      </c>
      <c r="E129" s="266" t="s">
        <v>1</v>
      </c>
      <c r="F129" s="267" t="s">
        <v>733</v>
      </c>
      <c r="G129" s="265"/>
      <c r="H129" s="268">
        <v>750</v>
      </c>
      <c r="I129" s="269"/>
      <c r="J129" s="265"/>
      <c r="K129" s="265"/>
      <c r="L129" s="270"/>
      <c r="M129" s="271"/>
      <c r="N129" s="272"/>
      <c r="O129" s="272"/>
      <c r="P129" s="272"/>
      <c r="Q129" s="272"/>
      <c r="R129" s="272"/>
      <c r="S129" s="272"/>
      <c r="T129" s="27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74" t="s">
        <v>178</v>
      </c>
      <c r="AU129" s="274" t="s">
        <v>89</v>
      </c>
      <c r="AV129" s="13" t="s">
        <v>89</v>
      </c>
      <c r="AW129" s="13" t="s">
        <v>36</v>
      </c>
      <c r="AX129" s="13" t="s">
        <v>80</v>
      </c>
      <c r="AY129" s="274" t="s">
        <v>170</v>
      </c>
    </row>
    <row r="130" s="14" customFormat="1">
      <c r="A130" s="14"/>
      <c r="B130" s="275"/>
      <c r="C130" s="276"/>
      <c r="D130" s="250" t="s">
        <v>178</v>
      </c>
      <c r="E130" s="277" t="s">
        <v>1</v>
      </c>
      <c r="F130" s="278" t="s">
        <v>186</v>
      </c>
      <c r="G130" s="276"/>
      <c r="H130" s="279">
        <v>750</v>
      </c>
      <c r="I130" s="280"/>
      <c r="J130" s="276"/>
      <c r="K130" s="276"/>
      <c r="L130" s="281"/>
      <c r="M130" s="282"/>
      <c r="N130" s="283"/>
      <c r="O130" s="283"/>
      <c r="P130" s="283"/>
      <c r="Q130" s="283"/>
      <c r="R130" s="283"/>
      <c r="S130" s="283"/>
      <c r="T130" s="28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5" t="s">
        <v>178</v>
      </c>
      <c r="AU130" s="285" t="s">
        <v>89</v>
      </c>
      <c r="AV130" s="14" t="s">
        <v>175</v>
      </c>
      <c r="AW130" s="14" t="s">
        <v>36</v>
      </c>
      <c r="AX130" s="14" t="s">
        <v>87</v>
      </c>
      <c r="AY130" s="285" t="s">
        <v>170</v>
      </c>
    </row>
    <row r="131" s="2" customFormat="1" ht="21.75" customHeight="1">
      <c r="A131" s="38"/>
      <c r="B131" s="39"/>
      <c r="C131" s="236" t="s">
        <v>89</v>
      </c>
      <c r="D131" s="236" t="s">
        <v>171</v>
      </c>
      <c r="E131" s="237" t="s">
        <v>734</v>
      </c>
      <c r="F131" s="238" t="s">
        <v>735</v>
      </c>
      <c r="G131" s="239" t="s">
        <v>732</v>
      </c>
      <c r="H131" s="240">
        <v>1503.204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45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175</v>
      </c>
      <c r="AT131" s="248" t="s">
        <v>171</v>
      </c>
      <c r="AU131" s="248" t="s">
        <v>89</v>
      </c>
      <c r="AY131" s="17" t="s">
        <v>170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87</v>
      </c>
      <c r="BK131" s="249">
        <f>ROUND(I131*H131,2)</f>
        <v>0</v>
      </c>
      <c r="BL131" s="17" t="s">
        <v>175</v>
      </c>
      <c r="BM131" s="248" t="s">
        <v>175</v>
      </c>
    </row>
    <row r="132" s="13" customFormat="1">
      <c r="A132" s="13"/>
      <c r="B132" s="264"/>
      <c r="C132" s="265"/>
      <c r="D132" s="250" t="s">
        <v>178</v>
      </c>
      <c r="E132" s="266" t="s">
        <v>1</v>
      </c>
      <c r="F132" s="267" t="s">
        <v>736</v>
      </c>
      <c r="G132" s="265"/>
      <c r="H132" s="268">
        <v>578.54999999999995</v>
      </c>
      <c r="I132" s="269"/>
      <c r="J132" s="265"/>
      <c r="K132" s="265"/>
      <c r="L132" s="270"/>
      <c r="M132" s="271"/>
      <c r="N132" s="272"/>
      <c r="O132" s="272"/>
      <c r="P132" s="272"/>
      <c r="Q132" s="272"/>
      <c r="R132" s="272"/>
      <c r="S132" s="272"/>
      <c r="T132" s="27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4" t="s">
        <v>178</v>
      </c>
      <c r="AU132" s="274" t="s">
        <v>89</v>
      </c>
      <c r="AV132" s="13" t="s">
        <v>89</v>
      </c>
      <c r="AW132" s="13" t="s">
        <v>36</v>
      </c>
      <c r="AX132" s="13" t="s">
        <v>80</v>
      </c>
      <c r="AY132" s="274" t="s">
        <v>170</v>
      </c>
    </row>
    <row r="133" s="13" customFormat="1">
      <c r="A133" s="13"/>
      <c r="B133" s="264"/>
      <c r="C133" s="265"/>
      <c r="D133" s="250" t="s">
        <v>178</v>
      </c>
      <c r="E133" s="266" t="s">
        <v>1</v>
      </c>
      <c r="F133" s="267" t="s">
        <v>737</v>
      </c>
      <c r="G133" s="265"/>
      <c r="H133" s="268">
        <v>130.601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4" t="s">
        <v>178</v>
      </c>
      <c r="AU133" s="274" t="s">
        <v>89</v>
      </c>
      <c r="AV133" s="13" t="s">
        <v>89</v>
      </c>
      <c r="AW133" s="13" t="s">
        <v>36</v>
      </c>
      <c r="AX133" s="13" t="s">
        <v>80</v>
      </c>
      <c r="AY133" s="274" t="s">
        <v>170</v>
      </c>
    </row>
    <row r="134" s="13" customFormat="1">
      <c r="A134" s="13"/>
      <c r="B134" s="264"/>
      <c r="C134" s="265"/>
      <c r="D134" s="250" t="s">
        <v>178</v>
      </c>
      <c r="E134" s="266" t="s">
        <v>1</v>
      </c>
      <c r="F134" s="267" t="s">
        <v>738</v>
      </c>
      <c r="G134" s="265"/>
      <c r="H134" s="268">
        <v>428.92500000000001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4" t="s">
        <v>178</v>
      </c>
      <c r="AU134" s="274" t="s">
        <v>89</v>
      </c>
      <c r="AV134" s="13" t="s">
        <v>89</v>
      </c>
      <c r="AW134" s="13" t="s">
        <v>36</v>
      </c>
      <c r="AX134" s="13" t="s">
        <v>80</v>
      </c>
      <c r="AY134" s="274" t="s">
        <v>170</v>
      </c>
    </row>
    <row r="135" s="13" customFormat="1">
      <c r="A135" s="13"/>
      <c r="B135" s="264"/>
      <c r="C135" s="265"/>
      <c r="D135" s="250" t="s">
        <v>178</v>
      </c>
      <c r="E135" s="266" t="s">
        <v>1</v>
      </c>
      <c r="F135" s="267" t="s">
        <v>739</v>
      </c>
      <c r="G135" s="265"/>
      <c r="H135" s="268">
        <v>45.314999999999998</v>
      </c>
      <c r="I135" s="269"/>
      <c r="J135" s="265"/>
      <c r="K135" s="265"/>
      <c r="L135" s="270"/>
      <c r="M135" s="271"/>
      <c r="N135" s="272"/>
      <c r="O135" s="272"/>
      <c r="P135" s="272"/>
      <c r="Q135" s="272"/>
      <c r="R135" s="272"/>
      <c r="S135" s="272"/>
      <c r="T135" s="27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4" t="s">
        <v>178</v>
      </c>
      <c r="AU135" s="274" t="s">
        <v>89</v>
      </c>
      <c r="AV135" s="13" t="s">
        <v>89</v>
      </c>
      <c r="AW135" s="13" t="s">
        <v>36</v>
      </c>
      <c r="AX135" s="13" t="s">
        <v>80</v>
      </c>
      <c r="AY135" s="274" t="s">
        <v>170</v>
      </c>
    </row>
    <row r="136" s="13" customFormat="1">
      <c r="A136" s="13"/>
      <c r="B136" s="264"/>
      <c r="C136" s="265"/>
      <c r="D136" s="250" t="s">
        <v>178</v>
      </c>
      <c r="E136" s="266" t="s">
        <v>1</v>
      </c>
      <c r="F136" s="267" t="s">
        <v>740</v>
      </c>
      <c r="G136" s="265"/>
      <c r="H136" s="268">
        <v>319.81299999999999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4" t="s">
        <v>178</v>
      </c>
      <c r="AU136" s="274" t="s">
        <v>89</v>
      </c>
      <c r="AV136" s="13" t="s">
        <v>89</v>
      </c>
      <c r="AW136" s="13" t="s">
        <v>36</v>
      </c>
      <c r="AX136" s="13" t="s">
        <v>80</v>
      </c>
      <c r="AY136" s="274" t="s">
        <v>170</v>
      </c>
    </row>
    <row r="137" s="14" customFormat="1">
      <c r="A137" s="14"/>
      <c r="B137" s="275"/>
      <c r="C137" s="276"/>
      <c r="D137" s="250" t="s">
        <v>178</v>
      </c>
      <c r="E137" s="277" t="s">
        <v>1</v>
      </c>
      <c r="F137" s="278" t="s">
        <v>186</v>
      </c>
      <c r="G137" s="276"/>
      <c r="H137" s="279">
        <v>1503.2040000000002</v>
      </c>
      <c r="I137" s="280"/>
      <c r="J137" s="276"/>
      <c r="K137" s="276"/>
      <c r="L137" s="281"/>
      <c r="M137" s="282"/>
      <c r="N137" s="283"/>
      <c r="O137" s="283"/>
      <c r="P137" s="283"/>
      <c r="Q137" s="283"/>
      <c r="R137" s="283"/>
      <c r="S137" s="283"/>
      <c r="T137" s="28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5" t="s">
        <v>178</v>
      </c>
      <c r="AU137" s="285" t="s">
        <v>89</v>
      </c>
      <c r="AV137" s="14" t="s">
        <v>175</v>
      </c>
      <c r="AW137" s="14" t="s">
        <v>36</v>
      </c>
      <c r="AX137" s="14" t="s">
        <v>87</v>
      </c>
      <c r="AY137" s="285" t="s">
        <v>170</v>
      </c>
    </row>
    <row r="138" s="11" customFormat="1" ht="22.8" customHeight="1">
      <c r="A138" s="11"/>
      <c r="B138" s="222"/>
      <c r="C138" s="223"/>
      <c r="D138" s="224" t="s">
        <v>79</v>
      </c>
      <c r="E138" s="295" t="s">
        <v>8</v>
      </c>
      <c r="F138" s="295" t="s">
        <v>741</v>
      </c>
      <c r="G138" s="223"/>
      <c r="H138" s="223"/>
      <c r="I138" s="226"/>
      <c r="J138" s="296">
        <f>BK138</f>
        <v>0</v>
      </c>
      <c r="K138" s="223"/>
      <c r="L138" s="228"/>
      <c r="M138" s="229"/>
      <c r="N138" s="230"/>
      <c r="O138" s="230"/>
      <c r="P138" s="231">
        <f>SUM(P139:P148)</f>
        <v>0</v>
      </c>
      <c r="Q138" s="230"/>
      <c r="R138" s="231">
        <f>SUM(R139:R148)</f>
        <v>3.1231529999999998</v>
      </c>
      <c r="S138" s="230"/>
      <c r="T138" s="232">
        <f>SUM(T139:T148)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33" t="s">
        <v>87</v>
      </c>
      <c r="AT138" s="234" t="s">
        <v>79</v>
      </c>
      <c r="AU138" s="234" t="s">
        <v>87</v>
      </c>
      <c r="AY138" s="233" t="s">
        <v>170</v>
      </c>
      <c r="BK138" s="235">
        <f>SUM(BK139:BK148)</f>
        <v>0</v>
      </c>
    </row>
    <row r="139" s="2" customFormat="1" ht="16.5" customHeight="1">
      <c r="A139" s="38"/>
      <c r="B139" s="39"/>
      <c r="C139" s="236" t="s">
        <v>197</v>
      </c>
      <c r="D139" s="236" t="s">
        <v>171</v>
      </c>
      <c r="E139" s="237" t="s">
        <v>742</v>
      </c>
      <c r="F139" s="238" t="s">
        <v>743</v>
      </c>
      <c r="G139" s="239" t="s">
        <v>744</v>
      </c>
      <c r="H139" s="240">
        <v>3154.6999999999998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45</v>
      </c>
      <c r="O139" s="91"/>
      <c r="P139" s="246">
        <f>O139*H139</f>
        <v>0</v>
      </c>
      <c r="Q139" s="246">
        <v>0.00098999999999999999</v>
      </c>
      <c r="R139" s="246">
        <f>Q139*H139</f>
        <v>3.1231529999999998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175</v>
      </c>
      <c r="AT139" s="248" t="s">
        <v>171</v>
      </c>
      <c r="AU139" s="248" t="s">
        <v>89</v>
      </c>
      <c r="AY139" s="17" t="s">
        <v>170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87</v>
      </c>
      <c r="BK139" s="249">
        <f>ROUND(I139*H139,2)</f>
        <v>0</v>
      </c>
      <c r="BL139" s="17" t="s">
        <v>175</v>
      </c>
      <c r="BM139" s="248" t="s">
        <v>200</v>
      </c>
    </row>
    <row r="140" s="13" customFormat="1">
      <c r="A140" s="13"/>
      <c r="B140" s="264"/>
      <c r="C140" s="265"/>
      <c r="D140" s="250" t="s">
        <v>178</v>
      </c>
      <c r="E140" s="266" t="s">
        <v>1</v>
      </c>
      <c r="F140" s="267" t="s">
        <v>745</v>
      </c>
      <c r="G140" s="265"/>
      <c r="H140" s="268">
        <v>1183.2000000000001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4" t="s">
        <v>178</v>
      </c>
      <c r="AU140" s="274" t="s">
        <v>89</v>
      </c>
      <c r="AV140" s="13" t="s">
        <v>89</v>
      </c>
      <c r="AW140" s="13" t="s">
        <v>36</v>
      </c>
      <c r="AX140" s="13" t="s">
        <v>80</v>
      </c>
      <c r="AY140" s="274" t="s">
        <v>170</v>
      </c>
    </row>
    <row r="141" s="13" customFormat="1">
      <c r="A141" s="13"/>
      <c r="B141" s="264"/>
      <c r="C141" s="265"/>
      <c r="D141" s="250" t="s">
        <v>178</v>
      </c>
      <c r="E141" s="266" t="s">
        <v>1</v>
      </c>
      <c r="F141" s="267" t="s">
        <v>746</v>
      </c>
      <c r="G141" s="265"/>
      <c r="H141" s="268">
        <v>267.89999999999998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4" t="s">
        <v>178</v>
      </c>
      <c r="AU141" s="274" t="s">
        <v>89</v>
      </c>
      <c r="AV141" s="13" t="s">
        <v>89</v>
      </c>
      <c r="AW141" s="13" t="s">
        <v>36</v>
      </c>
      <c r="AX141" s="13" t="s">
        <v>80</v>
      </c>
      <c r="AY141" s="274" t="s">
        <v>170</v>
      </c>
    </row>
    <row r="142" s="13" customFormat="1">
      <c r="A142" s="13"/>
      <c r="B142" s="264"/>
      <c r="C142" s="265"/>
      <c r="D142" s="250" t="s">
        <v>178</v>
      </c>
      <c r="E142" s="266" t="s">
        <v>1</v>
      </c>
      <c r="F142" s="267" t="s">
        <v>747</v>
      </c>
      <c r="G142" s="265"/>
      <c r="H142" s="268">
        <v>877.20000000000005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4" t="s">
        <v>178</v>
      </c>
      <c r="AU142" s="274" t="s">
        <v>89</v>
      </c>
      <c r="AV142" s="13" t="s">
        <v>89</v>
      </c>
      <c r="AW142" s="13" t="s">
        <v>36</v>
      </c>
      <c r="AX142" s="13" t="s">
        <v>80</v>
      </c>
      <c r="AY142" s="274" t="s">
        <v>170</v>
      </c>
    </row>
    <row r="143" s="13" customFormat="1">
      <c r="A143" s="13"/>
      <c r="B143" s="264"/>
      <c r="C143" s="265"/>
      <c r="D143" s="250" t="s">
        <v>178</v>
      </c>
      <c r="E143" s="266" t="s">
        <v>1</v>
      </c>
      <c r="F143" s="267" t="s">
        <v>748</v>
      </c>
      <c r="G143" s="265"/>
      <c r="H143" s="268">
        <v>95.400000000000006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4" t="s">
        <v>178</v>
      </c>
      <c r="AU143" s="274" t="s">
        <v>89</v>
      </c>
      <c r="AV143" s="13" t="s">
        <v>89</v>
      </c>
      <c r="AW143" s="13" t="s">
        <v>36</v>
      </c>
      <c r="AX143" s="13" t="s">
        <v>80</v>
      </c>
      <c r="AY143" s="274" t="s">
        <v>170</v>
      </c>
    </row>
    <row r="144" s="13" customFormat="1">
      <c r="A144" s="13"/>
      <c r="B144" s="264"/>
      <c r="C144" s="265"/>
      <c r="D144" s="250" t="s">
        <v>178</v>
      </c>
      <c r="E144" s="266" t="s">
        <v>1</v>
      </c>
      <c r="F144" s="267" t="s">
        <v>749</v>
      </c>
      <c r="G144" s="265"/>
      <c r="H144" s="268">
        <v>731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4" t="s">
        <v>178</v>
      </c>
      <c r="AU144" s="274" t="s">
        <v>89</v>
      </c>
      <c r="AV144" s="13" t="s">
        <v>89</v>
      </c>
      <c r="AW144" s="13" t="s">
        <v>36</v>
      </c>
      <c r="AX144" s="13" t="s">
        <v>80</v>
      </c>
      <c r="AY144" s="274" t="s">
        <v>170</v>
      </c>
    </row>
    <row r="145" s="14" customFormat="1">
      <c r="A145" s="14"/>
      <c r="B145" s="275"/>
      <c r="C145" s="276"/>
      <c r="D145" s="250" t="s">
        <v>178</v>
      </c>
      <c r="E145" s="277" t="s">
        <v>1</v>
      </c>
      <c r="F145" s="278" t="s">
        <v>186</v>
      </c>
      <c r="G145" s="276"/>
      <c r="H145" s="279">
        <v>3154.7000000000003</v>
      </c>
      <c r="I145" s="280"/>
      <c r="J145" s="276"/>
      <c r="K145" s="276"/>
      <c r="L145" s="281"/>
      <c r="M145" s="282"/>
      <c r="N145" s="283"/>
      <c r="O145" s="283"/>
      <c r="P145" s="283"/>
      <c r="Q145" s="283"/>
      <c r="R145" s="283"/>
      <c r="S145" s="283"/>
      <c r="T145" s="28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5" t="s">
        <v>178</v>
      </c>
      <c r="AU145" s="285" t="s">
        <v>89</v>
      </c>
      <c r="AV145" s="14" t="s">
        <v>175</v>
      </c>
      <c r="AW145" s="14" t="s">
        <v>36</v>
      </c>
      <c r="AX145" s="14" t="s">
        <v>87</v>
      </c>
      <c r="AY145" s="285" t="s">
        <v>170</v>
      </c>
    </row>
    <row r="146" s="2" customFormat="1" ht="16.5" customHeight="1">
      <c r="A146" s="38"/>
      <c r="B146" s="39"/>
      <c r="C146" s="236" t="s">
        <v>175</v>
      </c>
      <c r="D146" s="236" t="s">
        <v>171</v>
      </c>
      <c r="E146" s="237" t="s">
        <v>750</v>
      </c>
      <c r="F146" s="238" t="s">
        <v>751</v>
      </c>
      <c r="G146" s="239" t="s">
        <v>744</v>
      </c>
      <c r="H146" s="240">
        <v>3154.6999999999998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45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175</v>
      </c>
      <c r="AT146" s="248" t="s">
        <v>171</v>
      </c>
      <c r="AU146" s="248" t="s">
        <v>89</v>
      </c>
      <c r="AY146" s="17" t="s">
        <v>170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87</v>
      </c>
      <c r="BK146" s="249">
        <f>ROUND(I146*H146,2)</f>
        <v>0</v>
      </c>
      <c r="BL146" s="17" t="s">
        <v>175</v>
      </c>
      <c r="BM146" s="248" t="s">
        <v>214</v>
      </c>
    </row>
    <row r="147" s="13" customFormat="1">
      <c r="A147" s="13"/>
      <c r="B147" s="264"/>
      <c r="C147" s="265"/>
      <c r="D147" s="250" t="s">
        <v>178</v>
      </c>
      <c r="E147" s="266" t="s">
        <v>1</v>
      </c>
      <c r="F147" s="267" t="s">
        <v>752</v>
      </c>
      <c r="G147" s="265"/>
      <c r="H147" s="268">
        <v>3154.6999999999998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4" t="s">
        <v>178</v>
      </c>
      <c r="AU147" s="274" t="s">
        <v>89</v>
      </c>
      <c r="AV147" s="13" t="s">
        <v>89</v>
      </c>
      <c r="AW147" s="13" t="s">
        <v>36</v>
      </c>
      <c r="AX147" s="13" t="s">
        <v>80</v>
      </c>
      <c r="AY147" s="274" t="s">
        <v>170</v>
      </c>
    </row>
    <row r="148" s="14" customFormat="1">
      <c r="A148" s="14"/>
      <c r="B148" s="275"/>
      <c r="C148" s="276"/>
      <c r="D148" s="250" t="s">
        <v>178</v>
      </c>
      <c r="E148" s="277" t="s">
        <v>1</v>
      </c>
      <c r="F148" s="278" t="s">
        <v>186</v>
      </c>
      <c r="G148" s="276"/>
      <c r="H148" s="279">
        <v>3154.6999999999998</v>
      </c>
      <c r="I148" s="280"/>
      <c r="J148" s="276"/>
      <c r="K148" s="276"/>
      <c r="L148" s="281"/>
      <c r="M148" s="282"/>
      <c r="N148" s="283"/>
      <c r="O148" s="283"/>
      <c r="P148" s="283"/>
      <c r="Q148" s="283"/>
      <c r="R148" s="283"/>
      <c r="S148" s="283"/>
      <c r="T148" s="28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5" t="s">
        <v>178</v>
      </c>
      <c r="AU148" s="285" t="s">
        <v>89</v>
      </c>
      <c r="AV148" s="14" t="s">
        <v>175</v>
      </c>
      <c r="AW148" s="14" t="s">
        <v>36</v>
      </c>
      <c r="AX148" s="14" t="s">
        <v>87</v>
      </c>
      <c r="AY148" s="285" t="s">
        <v>170</v>
      </c>
    </row>
    <row r="149" s="11" customFormat="1" ht="22.8" customHeight="1">
      <c r="A149" s="11"/>
      <c r="B149" s="222"/>
      <c r="C149" s="223"/>
      <c r="D149" s="224" t="s">
        <v>79</v>
      </c>
      <c r="E149" s="295" t="s">
        <v>253</v>
      </c>
      <c r="F149" s="295" t="s">
        <v>753</v>
      </c>
      <c r="G149" s="223"/>
      <c r="H149" s="223"/>
      <c r="I149" s="226"/>
      <c r="J149" s="296">
        <f>BK149</f>
        <v>0</v>
      </c>
      <c r="K149" s="223"/>
      <c r="L149" s="228"/>
      <c r="M149" s="229"/>
      <c r="N149" s="230"/>
      <c r="O149" s="230"/>
      <c r="P149" s="231">
        <f>SUM(P150:P155)</f>
        <v>0</v>
      </c>
      <c r="Q149" s="230"/>
      <c r="R149" s="231">
        <f>SUM(R150:R155)</f>
        <v>0</v>
      </c>
      <c r="S149" s="230"/>
      <c r="T149" s="232">
        <f>SUM(T150:T155)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33" t="s">
        <v>87</v>
      </c>
      <c r="AT149" s="234" t="s">
        <v>79</v>
      </c>
      <c r="AU149" s="234" t="s">
        <v>87</v>
      </c>
      <c r="AY149" s="233" t="s">
        <v>170</v>
      </c>
      <c r="BK149" s="235">
        <f>SUM(BK150:BK155)</f>
        <v>0</v>
      </c>
    </row>
    <row r="150" s="2" customFormat="1" ht="16.5" customHeight="1">
      <c r="A150" s="38"/>
      <c r="B150" s="39"/>
      <c r="C150" s="236" t="s">
        <v>226</v>
      </c>
      <c r="D150" s="236" t="s">
        <v>171</v>
      </c>
      <c r="E150" s="237" t="s">
        <v>754</v>
      </c>
      <c r="F150" s="238" t="s">
        <v>755</v>
      </c>
      <c r="G150" s="239" t="s">
        <v>732</v>
      </c>
      <c r="H150" s="240">
        <v>751.5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45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175</v>
      </c>
      <c r="AT150" s="248" t="s">
        <v>171</v>
      </c>
      <c r="AU150" s="248" t="s">
        <v>89</v>
      </c>
      <c r="AY150" s="17" t="s">
        <v>170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87</v>
      </c>
      <c r="BK150" s="249">
        <f>ROUND(I150*H150,2)</f>
        <v>0</v>
      </c>
      <c r="BL150" s="17" t="s">
        <v>175</v>
      </c>
      <c r="BM150" s="248" t="s">
        <v>230</v>
      </c>
    </row>
    <row r="151" s="13" customFormat="1">
      <c r="A151" s="13"/>
      <c r="B151" s="264"/>
      <c r="C151" s="265"/>
      <c r="D151" s="250" t="s">
        <v>178</v>
      </c>
      <c r="E151" s="266" t="s">
        <v>1</v>
      </c>
      <c r="F151" s="267" t="s">
        <v>756</v>
      </c>
      <c r="G151" s="265"/>
      <c r="H151" s="268">
        <v>751.5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4" t="s">
        <v>178</v>
      </c>
      <c r="AU151" s="274" t="s">
        <v>89</v>
      </c>
      <c r="AV151" s="13" t="s">
        <v>89</v>
      </c>
      <c r="AW151" s="13" t="s">
        <v>36</v>
      </c>
      <c r="AX151" s="13" t="s">
        <v>80</v>
      </c>
      <c r="AY151" s="274" t="s">
        <v>170</v>
      </c>
    </row>
    <row r="152" s="14" customFormat="1">
      <c r="A152" s="14"/>
      <c r="B152" s="275"/>
      <c r="C152" s="276"/>
      <c r="D152" s="250" t="s">
        <v>178</v>
      </c>
      <c r="E152" s="277" t="s">
        <v>1</v>
      </c>
      <c r="F152" s="278" t="s">
        <v>186</v>
      </c>
      <c r="G152" s="276"/>
      <c r="H152" s="279">
        <v>751.5</v>
      </c>
      <c r="I152" s="280"/>
      <c r="J152" s="276"/>
      <c r="K152" s="276"/>
      <c r="L152" s="281"/>
      <c r="M152" s="282"/>
      <c r="N152" s="283"/>
      <c r="O152" s="283"/>
      <c r="P152" s="283"/>
      <c r="Q152" s="283"/>
      <c r="R152" s="283"/>
      <c r="S152" s="283"/>
      <c r="T152" s="28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85" t="s">
        <v>178</v>
      </c>
      <c r="AU152" s="285" t="s">
        <v>89</v>
      </c>
      <c r="AV152" s="14" t="s">
        <v>175</v>
      </c>
      <c r="AW152" s="14" t="s">
        <v>36</v>
      </c>
      <c r="AX152" s="14" t="s">
        <v>87</v>
      </c>
      <c r="AY152" s="285" t="s">
        <v>170</v>
      </c>
    </row>
    <row r="153" s="2" customFormat="1" ht="16.5" customHeight="1">
      <c r="A153" s="38"/>
      <c r="B153" s="39"/>
      <c r="C153" s="236" t="s">
        <v>200</v>
      </c>
      <c r="D153" s="236" t="s">
        <v>171</v>
      </c>
      <c r="E153" s="237" t="s">
        <v>757</v>
      </c>
      <c r="F153" s="238" t="s">
        <v>758</v>
      </c>
      <c r="G153" s="239" t="s">
        <v>732</v>
      </c>
      <c r="H153" s="240">
        <v>1503.3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45</v>
      </c>
      <c r="O153" s="91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175</v>
      </c>
      <c r="AT153" s="248" t="s">
        <v>171</v>
      </c>
      <c r="AU153" s="248" t="s">
        <v>89</v>
      </c>
      <c r="AY153" s="17" t="s">
        <v>170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87</v>
      </c>
      <c r="BK153" s="249">
        <f>ROUND(I153*H153,2)</f>
        <v>0</v>
      </c>
      <c r="BL153" s="17" t="s">
        <v>175</v>
      </c>
      <c r="BM153" s="248" t="s">
        <v>236</v>
      </c>
    </row>
    <row r="154" s="13" customFormat="1">
      <c r="A154" s="13"/>
      <c r="B154" s="264"/>
      <c r="C154" s="265"/>
      <c r="D154" s="250" t="s">
        <v>178</v>
      </c>
      <c r="E154" s="266" t="s">
        <v>1</v>
      </c>
      <c r="F154" s="267" t="s">
        <v>759</v>
      </c>
      <c r="G154" s="265"/>
      <c r="H154" s="268">
        <v>1503.3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4" t="s">
        <v>178</v>
      </c>
      <c r="AU154" s="274" t="s">
        <v>89</v>
      </c>
      <c r="AV154" s="13" t="s">
        <v>89</v>
      </c>
      <c r="AW154" s="13" t="s">
        <v>36</v>
      </c>
      <c r="AX154" s="13" t="s">
        <v>80</v>
      </c>
      <c r="AY154" s="274" t="s">
        <v>170</v>
      </c>
    </row>
    <row r="155" s="14" customFormat="1">
      <c r="A155" s="14"/>
      <c r="B155" s="275"/>
      <c r="C155" s="276"/>
      <c r="D155" s="250" t="s">
        <v>178</v>
      </c>
      <c r="E155" s="277" t="s">
        <v>1</v>
      </c>
      <c r="F155" s="278" t="s">
        <v>186</v>
      </c>
      <c r="G155" s="276"/>
      <c r="H155" s="279">
        <v>1503.3</v>
      </c>
      <c r="I155" s="280"/>
      <c r="J155" s="276"/>
      <c r="K155" s="276"/>
      <c r="L155" s="281"/>
      <c r="M155" s="282"/>
      <c r="N155" s="283"/>
      <c r="O155" s="283"/>
      <c r="P155" s="283"/>
      <c r="Q155" s="283"/>
      <c r="R155" s="283"/>
      <c r="S155" s="283"/>
      <c r="T155" s="28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5" t="s">
        <v>178</v>
      </c>
      <c r="AU155" s="285" t="s">
        <v>89</v>
      </c>
      <c r="AV155" s="14" t="s">
        <v>175</v>
      </c>
      <c r="AW155" s="14" t="s">
        <v>36</v>
      </c>
      <c r="AX155" s="14" t="s">
        <v>87</v>
      </c>
      <c r="AY155" s="285" t="s">
        <v>170</v>
      </c>
    </row>
    <row r="156" s="11" customFormat="1" ht="22.8" customHeight="1">
      <c r="A156" s="11"/>
      <c r="B156" s="222"/>
      <c r="C156" s="223"/>
      <c r="D156" s="224" t="s">
        <v>79</v>
      </c>
      <c r="E156" s="295" t="s">
        <v>502</v>
      </c>
      <c r="F156" s="295" t="s">
        <v>760</v>
      </c>
      <c r="G156" s="223"/>
      <c r="H156" s="223"/>
      <c r="I156" s="226"/>
      <c r="J156" s="296">
        <f>BK156</f>
        <v>0</v>
      </c>
      <c r="K156" s="223"/>
      <c r="L156" s="228"/>
      <c r="M156" s="229"/>
      <c r="N156" s="230"/>
      <c r="O156" s="230"/>
      <c r="P156" s="231">
        <f>SUM(P157:P177)</f>
        <v>0</v>
      </c>
      <c r="Q156" s="230"/>
      <c r="R156" s="231">
        <f>SUM(R157:R177)</f>
        <v>2455.7078000000001</v>
      </c>
      <c r="S156" s="230"/>
      <c r="T156" s="232">
        <f>SUM(T157:T177)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33" t="s">
        <v>87</v>
      </c>
      <c r="AT156" s="234" t="s">
        <v>79</v>
      </c>
      <c r="AU156" s="234" t="s">
        <v>87</v>
      </c>
      <c r="AY156" s="233" t="s">
        <v>170</v>
      </c>
      <c r="BK156" s="235">
        <f>SUM(BK157:BK177)</f>
        <v>0</v>
      </c>
    </row>
    <row r="157" s="2" customFormat="1" ht="16.5" customHeight="1">
      <c r="A157" s="38"/>
      <c r="B157" s="39"/>
      <c r="C157" s="236" t="s">
        <v>244</v>
      </c>
      <c r="D157" s="236" t="s">
        <v>171</v>
      </c>
      <c r="E157" s="237" t="s">
        <v>761</v>
      </c>
      <c r="F157" s="238" t="s">
        <v>762</v>
      </c>
      <c r="G157" s="239" t="s">
        <v>732</v>
      </c>
      <c r="H157" s="240">
        <v>364.53399999999999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45</v>
      </c>
      <c r="O157" s="91"/>
      <c r="P157" s="246">
        <f>O157*H157</f>
        <v>0</v>
      </c>
      <c r="Q157" s="246">
        <v>1.7</v>
      </c>
      <c r="R157" s="246">
        <f>Q157*H157</f>
        <v>619.70780000000002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175</v>
      </c>
      <c r="AT157" s="248" t="s">
        <v>171</v>
      </c>
      <c r="AU157" s="248" t="s">
        <v>89</v>
      </c>
      <c r="AY157" s="17" t="s">
        <v>170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87</v>
      </c>
      <c r="BK157" s="249">
        <f>ROUND(I157*H157,2)</f>
        <v>0</v>
      </c>
      <c r="BL157" s="17" t="s">
        <v>175</v>
      </c>
      <c r="BM157" s="248" t="s">
        <v>247</v>
      </c>
    </row>
    <row r="158" s="12" customFormat="1">
      <c r="A158" s="12"/>
      <c r="B158" s="254"/>
      <c r="C158" s="255"/>
      <c r="D158" s="250" t="s">
        <v>178</v>
      </c>
      <c r="E158" s="256" t="s">
        <v>1</v>
      </c>
      <c r="F158" s="257" t="s">
        <v>763</v>
      </c>
      <c r="G158" s="255"/>
      <c r="H158" s="256" t="s">
        <v>1</v>
      </c>
      <c r="I158" s="258"/>
      <c r="J158" s="255"/>
      <c r="K158" s="255"/>
      <c r="L158" s="259"/>
      <c r="M158" s="260"/>
      <c r="N158" s="261"/>
      <c r="O158" s="261"/>
      <c r="P158" s="261"/>
      <c r="Q158" s="261"/>
      <c r="R158" s="261"/>
      <c r="S158" s="261"/>
      <c r="T158" s="26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3" t="s">
        <v>178</v>
      </c>
      <c r="AU158" s="263" t="s">
        <v>89</v>
      </c>
      <c r="AV158" s="12" t="s">
        <v>87</v>
      </c>
      <c r="AW158" s="12" t="s">
        <v>36</v>
      </c>
      <c r="AX158" s="12" t="s">
        <v>80</v>
      </c>
      <c r="AY158" s="263" t="s">
        <v>170</v>
      </c>
    </row>
    <row r="159" s="13" customFormat="1">
      <c r="A159" s="13"/>
      <c r="B159" s="264"/>
      <c r="C159" s="265"/>
      <c r="D159" s="250" t="s">
        <v>178</v>
      </c>
      <c r="E159" s="266" t="s">
        <v>1</v>
      </c>
      <c r="F159" s="267" t="s">
        <v>764</v>
      </c>
      <c r="G159" s="265"/>
      <c r="H159" s="268">
        <v>148.77000000000001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4" t="s">
        <v>178</v>
      </c>
      <c r="AU159" s="274" t="s">
        <v>89</v>
      </c>
      <c r="AV159" s="13" t="s">
        <v>89</v>
      </c>
      <c r="AW159" s="13" t="s">
        <v>36</v>
      </c>
      <c r="AX159" s="13" t="s">
        <v>80</v>
      </c>
      <c r="AY159" s="274" t="s">
        <v>170</v>
      </c>
    </row>
    <row r="160" s="13" customFormat="1">
      <c r="A160" s="13"/>
      <c r="B160" s="264"/>
      <c r="C160" s="265"/>
      <c r="D160" s="250" t="s">
        <v>178</v>
      </c>
      <c r="E160" s="266" t="s">
        <v>1</v>
      </c>
      <c r="F160" s="267" t="s">
        <v>765</v>
      </c>
      <c r="G160" s="265"/>
      <c r="H160" s="268">
        <v>30.177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4" t="s">
        <v>178</v>
      </c>
      <c r="AU160" s="274" t="s">
        <v>89</v>
      </c>
      <c r="AV160" s="13" t="s">
        <v>89</v>
      </c>
      <c r="AW160" s="13" t="s">
        <v>36</v>
      </c>
      <c r="AX160" s="13" t="s">
        <v>80</v>
      </c>
      <c r="AY160" s="274" t="s">
        <v>170</v>
      </c>
    </row>
    <row r="161" s="13" customFormat="1">
      <c r="A161" s="13"/>
      <c r="B161" s="264"/>
      <c r="C161" s="265"/>
      <c r="D161" s="250" t="s">
        <v>178</v>
      </c>
      <c r="E161" s="266" t="s">
        <v>1</v>
      </c>
      <c r="F161" s="267" t="s">
        <v>766</v>
      </c>
      <c r="G161" s="265"/>
      <c r="H161" s="268">
        <v>110.295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4" t="s">
        <v>178</v>
      </c>
      <c r="AU161" s="274" t="s">
        <v>89</v>
      </c>
      <c r="AV161" s="13" t="s">
        <v>89</v>
      </c>
      <c r="AW161" s="13" t="s">
        <v>36</v>
      </c>
      <c r="AX161" s="13" t="s">
        <v>80</v>
      </c>
      <c r="AY161" s="274" t="s">
        <v>170</v>
      </c>
    </row>
    <row r="162" s="13" customFormat="1">
      <c r="A162" s="13"/>
      <c r="B162" s="264"/>
      <c r="C162" s="265"/>
      <c r="D162" s="250" t="s">
        <v>178</v>
      </c>
      <c r="E162" s="266" t="s">
        <v>1</v>
      </c>
      <c r="F162" s="267" t="s">
        <v>767</v>
      </c>
      <c r="G162" s="265"/>
      <c r="H162" s="268">
        <v>11.329000000000001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4" t="s">
        <v>178</v>
      </c>
      <c r="AU162" s="274" t="s">
        <v>89</v>
      </c>
      <c r="AV162" s="13" t="s">
        <v>89</v>
      </c>
      <c r="AW162" s="13" t="s">
        <v>36</v>
      </c>
      <c r="AX162" s="13" t="s">
        <v>80</v>
      </c>
      <c r="AY162" s="274" t="s">
        <v>170</v>
      </c>
    </row>
    <row r="163" s="13" customFormat="1">
      <c r="A163" s="13"/>
      <c r="B163" s="264"/>
      <c r="C163" s="265"/>
      <c r="D163" s="250" t="s">
        <v>178</v>
      </c>
      <c r="E163" s="266" t="s">
        <v>1</v>
      </c>
      <c r="F163" s="267" t="s">
        <v>768</v>
      </c>
      <c r="G163" s="265"/>
      <c r="H163" s="268">
        <v>63.963000000000001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4" t="s">
        <v>178</v>
      </c>
      <c r="AU163" s="274" t="s">
        <v>89</v>
      </c>
      <c r="AV163" s="13" t="s">
        <v>89</v>
      </c>
      <c r="AW163" s="13" t="s">
        <v>36</v>
      </c>
      <c r="AX163" s="13" t="s">
        <v>80</v>
      </c>
      <c r="AY163" s="274" t="s">
        <v>170</v>
      </c>
    </row>
    <row r="164" s="14" customFormat="1">
      <c r="A164" s="14"/>
      <c r="B164" s="275"/>
      <c r="C164" s="276"/>
      <c r="D164" s="250" t="s">
        <v>178</v>
      </c>
      <c r="E164" s="277" t="s">
        <v>1</v>
      </c>
      <c r="F164" s="278" t="s">
        <v>186</v>
      </c>
      <c r="G164" s="276"/>
      <c r="H164" s="279">
        <v>364.53400000000005</v>
      </c>
      <c r="I164" s="280"/>
      <c r="J164" s="276"/>
      <c r="K164" s="276"/>
      <c r="L164" s="281"/>
      <c r="M164" s="282"/>
      <c r="N164" s="283"/>
      <c r="O164" s="283"/>
      <c r="P164" s="283"/>
      <c r="Q164" s="283"/>
      <c r="R164" s="283"/>
      <c r="S164" s="283"/>
      <c r="T164" s="28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5" t="s">
        <v>178</v>
      </c>
      <c r="AU164" s="285" t="s">
        <v>89</v>
      </c>
      <c r="AV164" s="14" t="s">
        <v>175</v>
      </c>
      <c r="AW164" s="14" t="s">
        <v>36</v>
      </c>
      <c r="AX164" s="14" t="s">
        <v>87</v>
      </c>
      <c r="AY164" s="285" t="s">
        <v>170</v>
      </c>
    </row>
    <row r="165" s="2" customFormat="1" ht="16.5" customHeight="1">
      <c r="A165" s="38"/>
      <c r="B165" s="39"/>
      <c r="C165" s="236" t="s">
        <v>214</v>
      </c>
      <c r="D165" s="236" t="s">
        <v>171</v>
      </c>
      <c r="E165" s="237" t="s">
        <v>769</v>
      </c>
      <c r="F165" s="238" t="s">
        <v>770</v>
      </c>
      <c r="G165" s="239" t="s">
        <v>732</v>
      </c>
      <c r="H165" s="240">
        <v>1020.256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45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175</v>
      </c>
      <c r="AT165" s="248" t="s">
        <v>171</v>
      </c>
      <c r="AU165" s="248" t="s">
        <v>89</v>
      </c>
      <c r="AY165" s="17" t="s">
        <v>170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87</v>
      </c>
      <c r="BK165" s="249">
        <f>ROUND(I165*H165,2)</f>
        <v>0</v>
      </c>
      <c r="BL165" s="17" t="s">
        <v>175</v>
      </c>
      <c r="BM165" s="248" t="s">
        <v>253</v>
      </c>
    </row>
    <row r="166" s="13" customFormat="1">
      <c r="A166" s="13"/>
      <c r="B166" s="264"/>
      <c r="C166" s="265"/>
      <c r="D166" s="250" t="s">
        <v>178</v>
      </c>
      <c r="E166" s="266" t="s">
        <v>1</v>
      </c>
      <c r="F166" s="267" t="s">
        <v>771</v>
      </c>
      <c r="G166" s="265"/>
      <c r="H166" s="268">
        <v>380.19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4" t="s">
        <v>178</v>
      </c>
      <c r="AU166" s="274" t="s">
        <v>89</v>
      </c>
      <c r="AV166" s="13" t="s">
        <v>89</v>
      </c>
      <c r="AW166" s="13" t="s">
        <v>36</v>
      </c>
      <c r="AX166" s="13" t="s">
        <v>80</v>
      </c>
      <c r="AY166" s="274" t="s">
        <v>170</v>
      </c>
    </row>
    <row r="167" s="13" customFormat="1">
      <c r="A167" s="13"/>
      <c r="B167" s="264"/>
      <c r="C167" s="265"/>
      <c r="D167" s="250" t="s">
        <v>178</v>
      </c>
      <c r="E167" s="266" t="s">
        <v>1</v>
      </c>
      <c r="F167" s="267" t="s">
        <v>772</v>
      </c>
      <c r="G167" s="265"/>
      <c r="H167" s="268">
        <v>90.415999999999997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4" t="s">
        <v>178</v>
      </c>
      <c r="AU167" s="274" t="s">
        <v>89</v>
      </c>
      <c r="AV167" s="13" t="s">
        <v>89</v>
      </c>
      <c r="AW167" s="13" t="s">
        <v>36</v>
      </c>
      <c r="AX167" s="13" t="s">
        <v>80</v>
      </c>
      <c r="AY167" s="274" t="s">
        <v>170</v>
      </c>
    </row>
    <row r="168" s="13" customFormat="1">
      <c r="A168" s="13"/>
      <c r="B168" s="264"/>
      <c r="C168" s="265"/>
      <c r="D168" s="250" t="s">
        <v>178</v>
      </c>
      <c r="E168" s="266" t="s">
        <v>1</v>
      </c>
      <c r="F168" s="267" t="s">
        <v>773</v>
      </c>
      <c r="G168" s="265"/>
      <c r="H168" s="268">
        <v>281.86500000000001</v>
      </c>
      <c r="I168" s="269"/>
      <c r="J168" s="265"/>
      <c r="K168" s="265"/>
      <c r="L168" s="270"/>
      <c r="M168" s="271"/>
      <c r="N168" s="272"/>
      <c r="O168" s="272"/>
      <c r="P168" s="272"/>
      <c r="Q168" s="272"/>
      <c r="R168" s="272"/>
      <c r="S168" s="272"/>
      <c r="T168" s="27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4" t="s">
        <v>178</v>
      </c>
      <c r="AU168" s="274" t="s">
        <v>89</v>
      </c>
      <c r="AV168" s="13" t="s">
        <v>89</v>
      </c>
      <c r="AW168" s="13" t="s">
        <v>36</v>
      </c>
      <c r="AX168" s="13" t="s">
        <v>80</v>
      </c>
      <c r="AY168" s="274" t="s">
        <v>170</v>
      </c>
    </row>
    <row r="169" s="13" customFormat="1">
      <c r="A169" s="13"/>
      <c r="B169" s="264"/>
      <c r="C169" s="265"/>
      <c r="D169" s="250" t="s">
        <v>178</v>
      </c>
      <c r="E169" s="266" t="s">
        <v>1</v>
      </c>
      <c r="F169" s="267" t="s">
        <v>774</v>
      </c>
      <c r="G169" s="265"/>
      <c r="H169" s="268">
        <v>30.210000000000001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4" t="s">
        <v>178</v>
      </c>
      <c r="AU169" s="274" t="s">
        <v>89</v>
      </c>
      <c r="AV169" s="13" t="s">
        <v>89</v>
      </c>
      <c r="AW169" s="13" t="s">
        <v>36</v>
      </c>
      <c r="AX169" s="13" t="s">
        <v>80</v>
      </c>
      <c r="AY169" s="274" t="s">
        <v>170</v>
      </c>
    </row>
    <row r="170" s="13" customFormat="1">
      <c r="A170" s="13"/>
      <c r="B170" s="264"/>
      <c r="C170" s="265"/>
      <c r="D170" s="250" t="s">
        <v>178</v>
      </c>
      <c r="E170" s="266" t="s">
        <v>1</v>
      </c>
      <c r="F170" s="267" t="s">
        <v>775</v>
      </c>
      <c r="G170" s="265"/>
      <c r="H170" s="268">
        <v>237.57499999999999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4" t="s">
        <v>178</v>
      </c>
      <c r="AU170" s="274" t="s">
        <v>89</v>
      </c>
      <c r="AV170" s="13" t="s">
        <v>89</v>
      </c>
      <c r="AW170" s="13" t="s">
        <v>36</v>
      </c>
      <c r="AX170" s="13" t="s">
        <v>80</v>
      </c>
      <c r="AY170" s="274" t="s">
        <v>170</v>
      </c>
    </row>
    <row r="171" s="14" customFormat="1">
      <c r="A171" s="14"/>
      <c r="B171" s="275"/>
      <c r="C171" s="276"/>
      <c r="D171" s="250" t="s">
        <v>178</v>
      </c>
      <c r="E171" s="277" t="s">
        <v>1</v>
      </c>
      <c r="F171" s="278" t="s">
        <v>186</v>
      </c>
      <c r="G171" s="276"/>
      <c r="H171" s="279">
        <v>1020.2560000000001</v>
      </c>
      <c r="I171" s="280"/>
      <c r="J171" s="276"/>
      <c r="K171" s="276"/>
      <c r="L171" s="281"/>
      <c r="M171" s="282"/>
      <c r="N171" s="283"/>
      <c r="O171" s="283"/>
      <c r="P171" s="283"/>
      <c r="Q171" s="283"/>
      <c r="R171" s="283"/>
      <c r="S171" s="283"/>
      <c r="T171" s="28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5" t="s">
        <v>178</v>
      </c>
      <c r="AU171" s="285" t="s">
        <v>89</v>
      </c>
      <c r="AV171" s="14" t="s">
        <v>175</v>
      </c>
      <c r="AW171" s="14" t="s">
        <v>36</v>
      </c>
      <c r="AX171" s="14" t="s">
        <v>87</v>
      </c>
      <c r="AY171" s="285" t="s">
        <v>170</v>
      </c>
    </row>
    <row r="172" s="2" customFormat="1" ht="16.5" customHeight="1">
      <c r="A172" s="38"/>
      <c r="B172" s="39"/>
      <c r="C172" s="236" t="s">
        <v>256</v>
      </c>
      <c r="D172" s="236" t="s">
        <v>171</v>
      </c>
      <c r="E172" s="237" t="s">
        <v>776</v>
      </c>
      <c r="F172" s="238" t="s">
        <v>777</v>
      </c>
      <c r="G172" s="239" t="s">
        <v>778</v>
      </c>
      <c r="H172" s="240">
        <v>1836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45</v>
      </c>
      <c r="O172" s="91"/>
      <c r="P172" s="246">
        <f>O172*H172</f>
        <v>0</v>
      </c>
      <c r="Q172" s="246">
        <v>1</v>
      </c>
      <c r="R172" s="246">
        <f>Q172*H172</f>
        <v>1836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175</v>
      </c>
      <c r="AT172" s="248" t="s">
        <v>171</v>
      </c>
      <c r="AU172" s="248" t="s">
        <v>89</v>
      </c>
      <c r="AY172" s="17" t="s">
        <v>170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87</v>
      </c>
      <c r="BK172" s="249">
        <f>ROUND(I172*H172,2)</f>
        <v>0</v>
      </c>
      <c r="BL172" s="17" t="s">
        <v>175</v>
      </c>
      <c r="BM172" s="248" t="s">
        <v>259</v>
      </c>
    </row>
    <row r="173" s="13" customFormat="1">
      <c r="A173" s="13"/>
      <c r="B173" s="264"/>
      <c r="C173" s="265"/>
      <c r="D173" s="250" t="s">
        <v>178</v>
      </c>
      <c r="E173" s="266" t="s">
        <v>1</v>
      </c>
      <c r="F173" s="267" t="s">
        <v>779</v>
      </c>
      <c r="G173" s="265"/>
      <c r="H173" s="268">
        <v>1836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4" t="s">
        <v>178</v>
      </c>
      <c r="AU173" s="274" t="s">
        <v>89</v>
      </c>
      <c r="AV173" s="13" t="s">
        <v>89</v>
      </c>
      <c r="AW173" s="13" t="s">
        <v>36</v>
      </c>
      <c r="AX173" s="13" t="s">
        <v>80</v>
      </c>
      <c r="AY173" s="274" t="s">
        <v>170</v>
      </c>
    </row>
    <row r="174" s="14" customFormat="1">
      <c r="A174" s="14"/>
      <c r="B174" s="275"/>
      <c r="C174" s="276"/>
      <c r="D174" s="250" t="s">
        <v>178</v>
      </c>
      <c r="E174" s="277" t="s">
        <v>1</v>
      </c>
      <c r="F174" s="278" t="s">
        <v>186</v>
      </c>
      <c r="G174" s="276"/>
      <c r="H174" s="279">
        <v>1836</v>
      </c>
      <c r="I174" s="280"/>
      <c r="J174" s="276"/>
      <c r="K174" s="276"/>
      <c r="L174" s="281"/>
      <c r="M174" s="282"/>
      <c r="N174" s="283"/>
      <c r="O174" s="283"/>
      <c r="P174" s="283"/>
      <c r="Q174" s="283"/>
      <c r="R174" s="283"/>
      <c r="S174" s="283"/>
      <c r="T174" s="28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5" t="s">
        <v>178</v>
      </c>
      <c r="AU174" s="285" t="s">
        <v>89</v>
      </c>
      <c r="AV174" s="14" t="s">
        <v>175</v>
      </c>
      <c r="AW174" s="14" t="s">
        <v>36</v>
      </c>
      <c r="AX174" s="14" t="s">
        <v>87</v>
      </c>
      <c r="AY174" s="285" t="s">
        <v>170</v>
      </c>
    </row>
    <row r="175" s="2" customFormat="1" ht="16.5" customHeight="1">
      <c r="A175" s="38"/>
      <c r="B175" s="39"/>
      <c r="C175" s="236" t="s">
        <v>230</v>
      </c>
      <c r="D175" s="236" t="s">
        <v>171</v>
      </c>
      <c r="E175" s="237" t="s">
        <v>780</v>
      </c>
      <c r="F175" s="238" t="s">
        <v>781</v>
      </c>
      <c r="G175" s="239" t="s">
        <v>732</v>
      </c>
      <c r="H175" s="240">
        <v>1503.4000000000001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45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175</v>
      </c>
      <c r="AT175" s="248" t="s">
        <v>171</v>
      </c>
      <c r="AU175" s="248" t="s">
        <v>89</v>
      </c>
      <c r="AY175" s="17" t="s">
        <v>170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87</v>
      </c>
      <c r="BK175" s="249">
        <f>ROUND(I175*H175,2)</f>
        <v>0</v>
      </c>
      <c r="BL175" s="17" t="s">
        <v>175</v>
      </c>
      <c r="BM175" s="248" t="s">
        <v>270</v>
      </c>
    </row>
    <row r="176" s="13" customFormat="1">
      <c r="A176" s="13"/>
      <c r="B176" s="264"/>
      <c r="C176" s="265"/>
      <c r="D176" s="250" t="s">
        <v>178</v>
      </c>
      <c r="E176" s="266" t="s">
        <v>1</v>
      </c>
      <c r="F176" s="267" t="s">
        <v>782</v>
      </c>
      <c r="G176" s="265"/>
      <c r="H176" s="268">
        <v>1503.4000000000001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4" t="s">
        <v>178</v>
      </c>
      <c r="AU176" s="274" t="s">
        <v>89</v>
      </c>
      <c r="AV176" s="13" t="s">
        <v>89</v>
      </c>
      <c r="AW176" s="13" t="s">
        <v>36</v>
      </c>
      <c r="AX176" s="13" t="s">
        <v>80</v>
      </c>
      <c r="AY176" s="274" t="s">
        <v>170</v>
      </c>
    </row>
    <row r="177" s="14" customFormat="1">
      <c r="A177" s="14"/>
      <c r="B177" s="275"/>
      <c r="C177" s="276"/>
      <c r="D177" s="250" t="s">
        <v>178</v>
      </c>
      <c r="E177" s="277" t="s">
        <v>1</v>
      </c>
      <c r="F177" s="278" t="s">
        <v>186</v>
      </c>
      <c r="G177" s="276"/>
      <c r="H177" s="279">
        <v>1503.4000000000001</v>
      </c>
      <c r="I177" s="280"/>
      <c r="J177" s="276"/>
      <c r="K177" s="276"/>
      <c r="L177" s="281"/>
      <c r="M177" s="282"/>
      <c r="N177" s="283"/>
      <c r="O177" s="283"/>
      <c r="P177" s="283"/>
      <c r="Q177" s="283"/>
      <c r="R177" s="283"/>
      <c r="S177" s="283"/>
      <c r="T177" s="28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5" t="s">
        <v>178</v>
      </c>
      <c r="AU177" s="285" t="s">
        <v>89</v>
      </c>
      <c r="AV177" s="14" t="s">
        <v>175</v>
      </c>
      <c r="AW177" s="14" t="s">
        <v>36</v>
      </c>
      <c r="AX177" s="14" t="s">
        <v>87</v>
      </c>
      <c r="AY177" s="285" t="s">
        <v>170</v>
      </c>
    </row>
    <row r="178" s="11" customFormat="1" ht="22.8" customHeight="1">
      <c r="A178" s="11"/>
      <c r="B178" s="222"/>
      <c r="C178" s="223"/>
      <c r="D178" s="224" t="s">
        <v>79</v>
      </c>
      <c r="E178" s="295" t="s">
        <v>572</v>
      </c>
      <c r="F178" s="295" t="s">
        <v>783</v>
      </c>
      <c r="G178" s="223"/>
      <c r="H178" s="223"/>
      <c r="I178" s="226"/>
      <c r="J178" s="296">
        <f>BK178</f>
        <v>0</v>
      </c>
      <c r="K178" s="223"/>
      <c r="L178" s="228"/>
      <c r="M178" s="229"/>
      <c r="N178" s="230"/>
      <c r="O178" s="230"/>
      <c r="P178" s="231">
        <f>SUM(P179:P200)</f>
        <v>0</v>
      </c>
      <c r="Q178" s="230"/>
      <c r="R178" s="231">
        <f>SUM(R179:R200)</f>
        <v>226.53228804</v>
      </c>
      <c r="S178" s="230"/>
      <c r="T178" s="232">
        <f>SUM(T179:T200)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33" t="s">
        <v>87</v>
      </c>
      <c r="AT178" s="234" t="s">
        <v>79</v>
      </c>
      <c r="AU178" s="234" t="s">
        <v>87</v>
      </c>
      <c r="AY178" s="233" t="s">
        <v>170</v>
      </c>
      <c r="BK178" s="235">
        <f>SUM(BK179:BK200)</f>
        <v>0</v>
      </c>
    </row>
    <row r="179" s="2" customFormat="1" ht="16.5" customHeight="1">
      <c r="A179" s="38"/>
      <c r="B179" s="39"/>
      <c r="C179" s="236" t="s">
        <v>274</v>
      </c>
      <c r="D179" s="236" t="s">
        <v>171</v>
      </c>
      <c r="E179" s="237" t="s">
        <v>784</v>
      </c>
      <c r="F179" s="238" t="s">
        <v>785</v>
      </c>
      <c r="G179" s="239" t="s">
        <v>732</v>
      </c>
      <c r="H179" s="240">
        <v>118.452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45</v>
      </c>
      <c r="O179" s="91"/>
      <c r="P179" s="246">
        <f>O179*H179</f>
        <v>0</v>
      </c>
      <c r="Q179" s="246">
        <v>1.8907700000000001</v>
      </c>
      <c r="R179" s="246">
        <f>Q179*H179</f>
        <v>223.96548804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175</v>
      </c>
      <c r="AT179" s="248" t="s">
        <v>171</v>
      </c>
      <c r="AU179" s="248" t="s">
        <v>89</v>
      </c>
      <c r="AY179" s="17" t="s">
        <v>170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87</v>
      </c>
      <c r="BK179" s="249">
        <f>ROUND(I179*H179,2)</f>
        <v>0</v>
      </c>
      <c r="BL179" s="17" t="s">
        <v>175</v>
      </c>
      <c r="BM179" s="248" t="s">
        <v>277</v>
      </c>
    </row>
    <row r="180" s="13" customFormat="1">
      <c r="A180" s="13"/>
      <c r="B180" s="264"/>
      <c r="C180" s="265"/>
      <c r="D180" s="250" t="s">
        <v>178</v>
      </c>
      <c r="E180" s="266" t="s">
        <v>1</v>
      </c>
      <c r="F180" s="267" t="s">
        <v>786</v>
      </c>
      <c r="G180" s="265"/>
      <c r="H180" s="268">
        <v>49.590000000000003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4" t="s">
        <v>178</v>
      </c>
      <c r="AU180" s="274" t="s">
        <v>89</v>
      </c>
      <c r="AV180" s="13" t="s">
        <v>89</v>
      </c>
      <c r="AW180" s="13" t="s">
        <v>36</v>
      </c>
      <c r="AX180" s="13" t="s">
        <v>80</v>
      </c>
      <c r="AY180" s="274" t="s">
        <v>170</v>
      </c>
    </row>
    <row r="181" s="13" customFormat="1">
      <c r="A181" s="13"/>
      <c r="B181" s="264"/>
      <c r="C181" s="265"/>
      <c r="D181" s="250" t="s">
        <v>178</v>
      </c>
      <c r="E181" s="266" t="s">
        <v>1</v>
      </c>
      <c r="F181" s="267" t="s">
        <v>787</v>
      </c>
      <c r="G181" s="265"/>
      <c r="H181" s="268">
        <v>10.045999999999999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4" t="s">
        <v>178</v>
      </c>
      <c r="AU181" s="274" t="s">
        <v>89</v>
      </c>
      <c r="AV181" s="13" t="s">
        <v>89</v>
      </c>
      <c r="AW181" s="13" t="s">
        <v>36</v>
      </c>
      <c r="AX181" s="13" t="s">
        <v>80</v>
      </c>
      <c r="AY181" s="274" t="s">
        <v>170</v>
      </c>
    </row>
    <row r="182" s="13" customFormat="1">
      <c r="A182" s="13"/>
      <c r="B182" s="264"/>
      <c r="C182" s="265"/>
      <c r="D182" s="250" t="s">
        <v>178</v>
      </c>
      <c r="E182" s="266" t="s">
        <v>1</v>
      </c>
      <c r="F182" s="267" t="s">
        <v>788</v>
      </c>
      <c r="G182" s="265"/>
      <c r="H182" s="268">
        <v>36.765000000000001</v>
      </c>
      <c r="I182" s="269"/>
      <c r="J182" s="265"/>
      <c r="K182" s="265"/>
      <c r="L182" s="270"/>
      <c r="M182" s="271"/>
      <c r="N182" s="272"/>
      <c r="O182" s="272"/>
      <c r="P182" s="272"/>
      <c r="Q182" s="272"/>
      <c r="R182" s="272"/>
      <c r="S182" s="272"/>
      <c r="T182" s="27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4" t="s">
        <v>178</v>
      </c>
      <c r="AU182" s="274" t="s">
        <v>89</v>
      </c>
      <c r="AV182" s="13" t="s">
        <v>89</v>
      </c>
      <c r="AW182" s="13" t="s">
        <v>36</v>
      </c>
      <c r="AX182" s="13" t="s">
        <v>80</v>
      </c>
      <c r="AY182" s="274" t="s">
        <v>170</v>
      </c>
    </row>
    <row r="183" s="13" customFormat="1">
      <c r="A183" s="13"/>
      <c r="B183" s="264"/>
      <c r="C183" s="265"/>
      <c r="D183" s="250" t="s">
        <v>178</v>
      </c>
      <c r="E183" s="266" t="s">
        <v>1</v>
      </c>
      <c r="F183" s="267" t="s">
        <v>789</v>
      </c>
      <c r="G183" s="265"/>
      <c r="H183" s="268">
        <v>3.7759999999999998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4" t="s">
        <v>178</v>
      </c>
      <c r="AU183" s="274" t="s">
        <v>89</v>
      </c>
      <c r="AV183" s="13" t="s">
        <v>89</v>
      </c>
      <c r="AW183" s="13" t="s">
        <v>36</v>
      </c>
      <c r="AX183" s="13" t="s">
        <v>80</v>
      </c>
      <c r="AY183" s="274" t="s">
        <v>170</v>
      </c>
    </row>
    <row r="184" s="13" customFormat="1">
      <c r="A184" s="13"/>
      <c r="B184" s="264"/>
      <c r="C184" s="265"/>
      <c r="D184" s="250" t="s">
        <v>178</v>
      </c>
      <c r="E184" s="266" t="s">
        <v>1</v>
      </c>
      <c r="F184" s="267" t="s">
        <v>790</v>
      </c>
      <c r="G184" s="265"/>
      <c r="H184" s="268">
        <v>18.274999999999999</v>
      </c>
      <c r="I184" s="269"/>
      <c r="J184" s="265"/>
      <c r="K184" s="265"/>
      <c r="L184" s="270"/>
      <c r="M184" s="271"/>
      <c r="N184" s="272"/>
      <c r="O184" s="272"/>
      <c r="P184" s="272"/>
      <c r="Q184" s="272"/>
      <c r="R184" s="272"/>
      <c r="S184" s="272"/>
      <c r="T184" s="27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4" t="s">
        <v>178</v>
      </c>
      <c r="AU184" s="274" t="s">
        <v>89</v>
      </c>
      <c r="AV184" s="13" t="s">
        <v>89</v>
      </c>
      <c r="AW184" s="13" t="s">
        <v>36</v>
      </c>
      <c r="AX184" s="13" t="s">
        <v>80</v>
      </c>
      <c r="AY184" s="274" t="s">
        <v>170</v>
      </c>
    </row>
    <row r="185" s="14" customFormat="1">
      <c r="A185" s="14"/>
      <c r="B185" s="275"/>
      <c r="C185" s="276"/>
      <c r="D185" s="250" t="s">
        <v>178</v>
      </c>
      <c r="E185" s="277" t="s">
        <v>1</v>
      </c>
      <c r="F185" s="278" t="s">
        <v>186</v>
      </c>
      <c r="G185" s="276"/>
      <c r="H185" s="279">
        <v>118.452</v>
      </c>
      <c r="I185" s="280"/>
      <c r="J185" s="276"/>
      <c r="K185" s="276"/>
      <c r="L185" s="281"/>
      <c r="M185" s="282"/>
      <c r="N185" s="283"/>
      <c r="O185" s="283"/>
      <c r="P185" s="283"/>
      <c r="Q185" s="283"/>
      <c r="R185" s="283"/>
      <c r="S185" s="283"/>
      <c r="T185" s="28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5" t="s">
        <v>178</v>
      </c>
      <c r="AU185" s="285" t="s">
        <v>89</v>
      </c>
      <c r="AV185" s="14" t="s">
        <v>175</v>
      </c>
      <c r="AW185" s="14" t="s">
        <v>36</v>
      </c>
      <c r="AX185" s="14" t="s">
        <v>87</v>
      </c>
      <c r="AY185" s="285" t="s">
        <v>170</v>
      </c>
    </row>
    <row r="186" s="2" customFormat="1" ht="16.5" customHeight="1">
      <c r="A186" s="38"/>
      <c r="B186" s="39"/>
      <c r="C186" s="236" t="s">
        <v>236</v>
      </c>
      <c r="D186" s="236" t="s">
        <v>171</v>
      </c>
      <c r="E186" s="237" t="s">
        <v>791</v>
      </c>
      <c r="F186" s="238" t="s">
        <v>792</v>
      </c>
      <c r="G186" s="239" t="s">
        <v>793</v>
      </c>
      <c r="H186" s="240">
        <v>38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45</v>
      </c>
      <c r="O186" s="91"/>
      <c r="P186" s="246">
        <f>O186*H186</f>
        <v>0</v>
      </c>
      <c r="Q186" s="246">
        <v>0.0066</v>
      </c>
      <c r="R186" s="246">
        <f>Q186*H186</f>
        <v>0.25080000000000002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175</v>
      </c>
      <c r="AT186" s="248" t="s">
        <v>171</v>
      </c>
      <c r="AU186" s="248" t="s">
        <v>89</v>
      </c>
      <c r="AY186" s="17" t="s">
        <v>170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87</v>
      </c>
      <c r="BK186" s="249">
        <f>ROUND(I186*H186,2)</f>
        <v>0</v>
      </c>
      <c r="BL186" s="17" t="s">
        <v>175</v>
      </c>
      <c r="BM186" s="248" t="s">
        <v>284</v>
      </c>
    </row>
    <row r="187" s="13" customFormat="1">
      <c r="A187" s="13"/>
      <c r="B187" s="264"/>
      <c r="C187" s="265"/>
      <c r="D187" s="250" t="s">
        <v>178</v>
      </c>
      <c r="E187" s="266" t="s">
        <v>1</v>
      </c>
      <c r="F187" s="267" t="s">
        <v>794</v>
      </c>
      <c r="G187" s="265"/>
      <c r="H187" s="268">
        <v>38</v>
      </c>
      <c r="I187" s="269"/>
      <c r="J187" s="265"/>
      <c r="K187" s="265"/>
      <c r="L187" s="270"/>
      <c r="M187" s="271"/>
      <c r="N187" s="272"/>
      <c r="O187" s="272"/>
      <c r="P187" s="272"/>
      <c r="Q187" s="272"/>
      <c r="R187" s="272"/>
      <c r="S187" s="272"/>
      <c r="T187" s="27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4" t="s">
        <v>178</v>
      </c>
      <c r="AU187" s="274" t="s">
        <v>89</v>
      </c>
      <c r="AV187" s="13" t="s">
        <v>89</v>
      </c>
      <c r="AW187" s="13" t="s">
        <v>36</v>
      </c>
      <c r="AX187" s="13" t="s">
        <v>80</v>
      </c>
      <c r="AY187" s="274" t="s">
        <v>170</v>
      </c>
    </row>
    <row r="188" s="14" customFormat="1">
      <c r="A188" s="14"/>
      <c r="B188" s="275"/>
      <c r="C188" s="276"/>
      <c r="D188" s="250" t="s">
        <v>178</v>
      </c>
      <c r="E188" s="277" t="s">
        <v>1</v>
      </c>
      <c r="F188" s="278" t="s">
        <v>186</v>
      </c>
      <c r="G188" s="276"/>
      <c r="H188" s="279">
        <v>38</v>
      </c>
      <c r="I188" s="280"/>
      <c r="J188" s="276"/>
      <c r="K188" s="276"/>
      <c r="L188" s="281"/>
      <c r="M188" s="282"/>
      <c r="N188" s="283"/>
      <c r="O188" s="283"/>
      <c r="P188" s="283"/>
      <c r="Q188" s="283"/>
      <c r="R188" s="283"/>
      <c r="S188" s="283"/>
      <c r="T188" s="28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5" t="s">
        <v>178</v>
      </c>
      <c r="AU188" s="285" t="s">
        <v>89</v>
      </c>
      <c r="AV188" s="14" t="s">
        <v>175</v>
      </c>
      <c r="AW188" s="14" t="s">
        <v>36</v>
      </c>
      <c r="AX188" s="14" t="s">
        <v>87</v>
      </c>
      <c r="AY188" s="285" t="s">
        <v>170</v>
      </c>
    </row>
    <row r="189" s="2" customFormat="1" ht="16.5" customHeight="1">
      <c r="A189" s="38"/>
      <c r="B189" s="39"/>
      <c r="C189" s="236" t="s">
        <v>469</v>
      </c>
      <c r="D189" s="236" t="s">
        <v>171</v>
      </c>
      <c r="E189" s="237" t="s">
        <v>795</v>
      </c>
      <c r="F189" s="238" t="s">
        <v>796</v>
      </c>
      <c r="G189" s="239" t="s">
        <v>793</v>
      </c>
      <c r="H189" s="240">
        <v>20</v>
      </c>
      <c r="I189" s="241"/>
      <c r="J189" s="242">
        <f>ROUND(I189*H189,2)</f>
        <v>0</v>
      </c>
      <c r="K189" s="243"/>
      <c r="L189" s="44"/>
      <c r="M189" s="244" t="s">
        <v>1</v>
      </c>
      <c r="N189" s="245" t="s">
        <v>45</v>
      </c>
      <c r="O189" s="91"/>
      <c r="P189" s="246">
        <f>O189*H189</f>
        <v>0</v>
      </c>
      <c r="Q189" s="246">
        <v>0.068000000000000005</v>
      </c>
      <c r="R189" s="246">
        <f>Q189*H189</f>
        <v>1.3600000000000001</v>
      </c>
      <c r="S189" s="246">
        <v>0</v>
      </c>
      <c r="T189" s="24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8" t="s">
        <v>175</v>
      </c>
      <c r="AT189" s="248" t="s">
        <v>171</v>
      </c>
      <c r="AU189" s="248" t="s">
        <v>89</v>
      </c>
      <c r="AY189" s="17" t="s">
        <v>170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87</v>
      </c>
      <c r="BK189" s="249">
        <f>ROUND(I189*H189,2)</f>
        <v>0</v>
      </c>
      <c r="BL189" s="17" t="s">
        <v>175</v>
      </c>
      <c r="BM189" s="248" t="s">
        <v>472</v>
      </c>
    </row>
    <row r="190" s="13" customFormat="1">
      <c r="A190" s="13"/>
      <c r="B190" s="264"/>
      <c r="C190" s="265"/>
      <c r="D190" s="250" t="s">
        <v>178</v>
      </c>
      <c r="E190" s="266" t="s">
        <v>1</v>
      </c>
      <c r="F190" s="267" t="s">
        <v>270</v>
      </c>
      <c r="G190" s="265"/>
      <c r="H190" s="268">
        <v>20</v>
      </c>
      <c r="I190" s="269"/>
      <c r="J190" s="265"/>
      <c r="K190" s="265"/>
      <c r="L190" s="270"/>
      <c r="M190" s="271"/>
      <c r="N190" s="272"/>
      <c r="O190" s="272"/>
      <c r="P190" s="272"/>
      <c r="Q190" s="272"/>
      <c r="R190" s="272"/>
      <c r="S190" s="272"/>
      <c r="T190" s="27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4" t="s">
        <v>178</v>
      </c>
      <c r="AU190" s="274" t="s">
        <v>89</v>
      </c>
      <c r="AV190" s="13" t="s">
        <v>89</v>
      </c>
      <c r="AW190" s="13" t="s">
        <v>36</v>
      </c>
      <c r="AX190" s="13" t="s">
        <v>80</v>
      </c>
      <c r="AY190" s="274" t="s">
        <v>170</v>
      </c>
    </row>
    <row r="191" s="14" customFormat="1">
      <c r="A191" s="14"/>
      <c r="B191" s="275"/>
      <c r="C191" s="276"/>
      <c r="D191" s="250" t="s">
        <v>178</v>
      </c>
      <c r="E191" s="277" t="s">
        <v>1</v>
      </c>
      <c r="F191" s="278" t="s">
        <v>186</v>
      </c>
      <c r="G191" s="276"/>
      <c r="H191" s="279">
        <v>20</v>
      </c>
      <c r="I191" s="280"/>
      <c r="J191" s="276"/>
      <c r="K191" s="276"/>
      <c r="L191" s="281"/>
      <c r="M191" s="282"/>
      <c r="N191" s="283"/>
      <c r="O191" s="283"/>
      <c r="P191" s="283"/>
      <c r="Q191" s="283"/>
      <c r="R191" s="283"/>
      <c r="S191" s="283"/>
      <c r="T191" s="28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5" t="s">
        <v>178</v>
      </c>
      <c r="AU191" s="285" t="s">
        <v>89</v>
      </c>
      <c r="AV191" s="14" t="s">
        <v>175</v>
      </c>
      <c r="AW191" s="14" t="s">
        <v>36</v>
      </c>
      <c r="AX191" s="14" t="s">
        <v>87</v>
      </c>
      <c r="AY191" s="285" t="s">
        <v>170</v>
      </c>
    </row>
    <row r="192" s="2" customFormat="1" ht="16.5" customHeight="1">
      <c r="A192" s="38"/>
      <c r="B192" s="39"/>
      <c r="C192" s="236" t="s">
        <v>247</v>
      </c>
      <c r="D192" s="236" t="s">
        <v>171</v>
      </c>
      <c r="E192" s="237" t="s">
        <v>797</v>
      </c>
      <c r="F192" s="238" t="s">
        <v>798</v>
      </c>
      <c r="G192" s="239" t="s">
        <v>793</v>
      </c>
      <c r="H192" s="240">
        <v>2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45</v>
      </c>
      <c r="O192" s="91"/>
      <c r="P192" s="246">
        <f>O192*H192</f>
        <v>0</v>
      </c>
      <c r="Q192" s="246">
        <v>0.081000000000000003</v>
      </c>
      <c r="R192" s="246">
        <f>Q192*H192</f>
        <v>0.16200000000000001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175</v>
      </c>
      <c r="AT192" s="248" t="s">
        <v>171</v>
      </c>
      <c r="AU192" s="248" t="s">
        <v>89</v>
      </c>
      <c r="AY192" s="17" t="s">
        <v>170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87</v>
      </c>
      <c r="BK192" s="249">
        <f>ROUND(I192*H192,2)</f>
        <v>0</v>
      </c>
      <c r="BL192" s="17" t="s">
        <v>175</v>
      </c>
      <c r="BM192" s="248" t="s">
        <v>478</v>
      </c>
    </row>
    <row r="193" s="13" customFormat="1">
      <c r="A193" s="13"/>
      <c r="B193" s="264"/>
      <c r="C193" s="265"/>
      <c r="D193" s="250" t="s">
        <v>178</v>
      </c>
      <c r="E193" s="266" t="s">
        <v>1</v>
      </c>
      <c r="F193" s="267" t="s">
        <v>89</v>
      </c>
      <c r="G193" s="265"/>
      <c r="H193" s="268">
        <v>2</v>
      </c>
      <c r="I193" s="269"/>
      <c r="J193" s="265"/>
      <c r="K193" s="265"/>
      <c r="L193" s="270"/>
      <c r="M193" s="271"/>
      <c r="N193" s="272"/>
      <c r="O193" s="272"/>
      <c r="P193" s="272"/>
      <c r="Q193" s="272"/>
      <c r="R193" s="272"/>
      <c r="S193" s="272"/>
      <c r="T193" s="27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4" t="s">
        <v>178</v>
      </c>
      <c r="AU193" s="274" t="s">
        <v>89</v>
      </c>
      <c r="AV193" s="13" t="s">
        <v>89</v>
      </c>
      <c r="AW193" s="13" t="s">
        <v>36</v>
      </c>
      <c r="AX193" s="13" t="s">
        <v>80</v>
      </c>
      <c r="AY193" s="274" t="s">
        <v>170</v>
      </c>
    </row>
    <row r="194" s="14" customFormat="1">
      <c r="A194" s="14"/>
      <c r="B194" s="275"/>
      <c r="C194" s="276"/>
      <c r="D194" s="250" t="s">
        <v>178</v>
      </c>
      <c r="E194" s="277" t="s">
        <v>1</v>
      </c>
      <c r="F194" s="278" t="s">
        <v>186</v>
      </c>
      <c r="G194" s="276"/>
      <c r="H194" s="279">
        <v>2</v>
      </c>
      <c r="I194" s="280"/>
      <c r="J194" s="276"/>
      <c r="K194" s="276"/>
      <c r="L194" s="281"/>
      <c r="M194" s="282"/>
      <c r="N194" s="283"/>
      <c r="O194" s="283"/>
      <c r="P194" s="283"/>
      <c r="Q194" s="283"/>
      <c r="R194" s="283"/>
      <c r="S194" s="283"/>
      <c r="T194" s="28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5" t="s">
        <v>178</v>
      </c>
      <c r="AU194" s="285" t="s">
        <v>89</v>
      </c>
      <c r="AV194" s="14" t="s">
        <v>175</v>
      </c>
      <c r="AW194" s="14" t="s">
        <v>36</v>
      </c>
      <c r="AX194" s="14" t="s">
        <v>87</v>
      </c>
      <c r="AY194" s="285" t="s">
        <v>170</v>
      </c>
    </row>
    <row r="195" s="2" customFormat="1" ht="16.5" customHeight="1">
      <c r="A195" s="38"/>
      <c r="B195" s="39"/>
      <c r="C195" s="236" t="s">
        <v>8</v>
      </c>
      <c r="D195" s="236" t="s">
        <v>171</v>
      </c>
      <c r="E195" s="237" t="s">
        <v>799</v>
      </c>
      <c r="F195" s="238" t="s">
        <v>800</v>
      </c>
      <c r="G195" s="239" t="s">
        <v>793</v>
      </c>
      <c r="H195" s="240">
        <v>11</v>
      </c>
      <c r="I195" s="241"/>
      <c r="J195" s="242">
        <f>ROUND(I195*H195,2)</f>
        <v>0</v>
      </c>
      <c r="K195" s="243"/>
      <c r="L195" s="44"/>
      <c r="M195" s="244" t="s">
        <v>1</v>
      </c>
      <c r="N195" s="245" t="s">
        <v>45</v>
      </c>
      <c r="O195" s="91"/>
      <c r="P195" s="246">
        <f>O195*H195</f>
        <v>0</v>
      </c>
      <c r="Q195" s="246">
        <v>0.053999999999999999</v>
      </c>
      <c r="R195" s="246">
        <f>Q195*H195</f>
        <v>0.59399999999999997</v>
      </c>
      <c r="S195" s="246">
        <v>0</v>
      </c>
      <c r="T195" s="24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175</v>
      </c>
      <c r="AT195" s="248" t="s">
        <v>171</v>
      </c>
      <c r="AU195" s="248" t="s">
        <v>89</v>
      </c>
      <c r="AY195" s="17" t="s">
        <v>170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87</v>
      </c>
      <c r="BK195" s="249">
        <f>ROUND(I195*H195,2)</f>
        <v>0</v>
      </c>
      <c r="BL195" s="17" t="s">
        <v>175</v>
      </c>
      <c r="BM195" s="248" t="s">
        <v>482</v>
      </c>
    </row>
    <row r="196" s="13" customFormat="1">
      <c r="A196" s="13"/>
      <c r="B196" s="264"/>
      <c r="C196" s="265"/>
      <c r="D196" s="250" t="s">
        <v>178</v>
      </c>
      <c r="E196" s="266" t="s">
        <v>1</v>
      </c>
      <c r="F196" s="267" t="s">
        <v>274</v>
      </c>
      <c r="G196" s="265"/>
      <c r="H196" s="268">
        <v>11</v>
      </c>
      <c r="I196" s="269"/>
      <c r="J196" s="265"/>
      <c r="K196" s="265"/>
      <c r="L196" s="270"/>
      <c r="M196" s="271"/>
      <c r="N196" s="272"/>
      <c r="O196" s="272"/>
      <c r="P196" s="272"/>
      <c r="Q196" s="272"/>
      <c r="R196" s="272"/>
      <c r="S196" s="272"/>
      <c r="T196" s="27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4" t="s">
        <v>178</v>
      </c>
      <c r="AU196" s="274" t="s">
        <v>89</v>
      </c>
      <c r="AV196" s="13" t="s">
        <v>89</v>
      </c>
      <c r="AW196" s="13" t="s">
        <v>36</v>
      </c>
      <c r="AX196" s="13" t="s">
        <v>80</v>
      </c>
      <c r="AY196" s="274" t="s">
        <v>170</v>
      </c>
    </row>
    <row r="197" s="14" customFormat="1">
      <c r="A197" s="14"/>
      <c r="B197" s="275"/>
      <c r="C197" s="276"/>
      <c r="D197" s="250" t="s">
        <v>178</v>
      </c>
      <c r="E197" s="277" t="s">
        <v>1</v>
      </c>
      <c r="F197" s="278" t="s">
        <v>186</v>
      </c>
      <c r="G197" s="276"/>
      <c r="H197" s="279">
        <v>11</v>
      </c>
      <c r="I197" s="280"/>
      <c r="J197" s="276"/>
      <c r="K197" s="276"/>
      <c r="L197" s="281"/>
      <c r="M197" s="282"/>
      <c r="N197" s="283"/>
      <c r="O197" s="283"/>
      <c r="P197" s="283"/>
      <c r="Q197" s="283"/>
      <c r="R197" s="283"/>
      <c r="S197" s="283"/>
      <c r="T197" s="28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5" t="s">
        <v>178</v>
      </c>
      <c r="AU197" s="285" t="s">
        <v>89</v>
      </c>
      <c r="AV197" s="14" t="s">
        <v>175</v>
      </c>
      <c r="AW197" s="14" t="s">
        <v>36</v>
      </c>
      <c r="AX197" s="14" t="s">
        <v>87</v>
      </c>
      <c r="AY197" s="285" t="s">
        <v>170</v>
      </c>
    </row>
    <row r="198" s="2" customFormat="1" ht="16.5" customHeight="1">
      <c r="A198" s="38"/>
      <c r="B198" s="39"/>
      <c r="C198" s="236" t="s">
        <v>253</v>
      </c>
      <c r="D198" s="236" t="s">
        <v>171</v>
      </c>
      <c r="E198" s="237" t="s">
        <v>801</v>
      </c>
      <c r="F198" s="238" t="s">
        <v>802</v>
      </c>
      <c r="G198" s="239" t="s">
        <v>793</v>
      </c>
      <c r="H198" s="240">
        <v>5</v>
      </c>
      <c r="I198" s="241"/>
      <c r="J198" s="242">
        <f>ROUND(I198*H198,2)</f>
        <v>0</v>
      </c>
      <c r="K198" s="243"/>
      <c r="L198" s="44"/>
      <c r="M198" s="244" t="s">
        <v>1</v>
      </c>
      <c r="N198" s="245" t="s">
        <v>45</v>
      </c>
      <c r="O198" s="91"/>
      <c r="P198" s="246">
        <f>O198*H198</f>
        <v>0</v>
      </c>
      <c r="Q198" s="246">
        <v>0.040000000000000001</v>
      </c>
      <c r="R198" s="246">
        <f>Q198*H198</f>
        <v>0.20000000000000001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175</v>
      </c>
      <c r="AT198" s="248" t="s">
        <v>171</v>
      </c>
      <c r="AU198" s="248" t="s">
        <v>89</v>
      </c>
      <c r="AY198" s="17" t="s">
        <v>170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87</v>
      </c>
      <c r="BK198" s="249">
        <f>ROUND(I198*H198,2)</f>
        <v>0</v>
      </c>
      <c r="BL198" s="17" t="s">
        <v>175</v>
      </c>
      <c r="BM198" s="248" t="s">
        <v>489</v>
      </c>
    </row>
    <row r="199" s="13" customFormat="1">
      <c r="A199" s="13"/>
      <c r="B199" s="264"/>
      <c r="C199" s="265"/>
      <c r="D199" s="250" t="s">
        <v>178</v>
      </c>
      <c r="E199" s="266" t="s">
        <v>1</v>
      </c>
      <c r="F199" s="267" t="s">
        <v>226</v>
      </c>
      <c r="G199" s="265"/>
      <c r="H199" s="268">
        <v>5</v>
      </c>
      <c r="I199" s="269"/>
      <c r="J199" s="265"/>
      <c r="K199" s="265"/>
      <c r="L199" s="270"/>
      <c r="M199" s="271"/>
      <c r="N199" s="272"/>
      <c r="O199" s="272"/>
      <c r="P199" s="272"/>
      <c r="Q199" s="272"/>
      <c r="R199" s="272"/>
      <c r="S199" s="272"/>
      <c r="T199" s="27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4" t="s">
        <v>178</v>
      </c>
      <c r="AU199" s="274" t="s">
        <v>89</v>
      </c>
      <c r="AV199" s="13" t="s">
        <v>89</v>
      </c>
      <c r="AW199" s="13" t="s">
        <v>36</v>
      </c>
      <c r="AX199" s="13" t="s">
        <v>80</v>
      </c>
      <c r="AY199" s="274" t="s">
        <v>170</v>
      </c>
    </row>
    <row r="200" s="14" customFormat="1">
      <c r="A200" s="14"/>
      <c r="B200" s="275"/>
      <c r="C200" s="276"/>
      <c r="D200" s="250" t="s">
        <v>178</v>
      </c>
      <c r="E200" s="277" t="s">
        <v>1</v>
      </c>
      <c r="F200" s="278" t="s">
        <v>186</v>
      </c>
      <c r="G200" s="276"/>
      <c r="H200" s="279">
        <v>5</v>
      </c>
      <c r="I200" s="280"/>
      <c r="J200" s="276"/>
      <c r="K200" s="276"/>
      <c r="L200" s="281"/>
      <c r="M200" s="282"/>
      <c r="N200" s="283"/>
      <c r="O200" s="283"/>
      <c r="P200" s="283"/>
      <c r="Q200" s="283"/>
      <c r="R200" s="283"/>
      <c r="S200" s="283"/>
      <c r="T200" s="28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5" t="s">
        <v>178</v>
      </c>
      <c r="AU200" s="285" t="s">
        <v>89</v>
      </c>
      <c r="AV200" s="14" t="s">
        <v>175</v>
      </c>
      <c r="AW200" s="14" t="s">
        <v>36</v>
      </c>
      <c r="AX200" s="14" t="s">
        <v>87</v>
      </c>
      <c r="AY200" s="285" t="s">
        <v>170</v>
      </c>
    </row>
    <row r="201" s="11" customFormat="1" ht="22.8" customHeight="1">
      <c r="A201" s="11"/>
      <c r="B201" s="222"/>
      <c r="C201" s="223"/>
      <c r="D201" s="224" t="s">
        <v>79</v>
      </c>
      <c r="E201" s="295" t="s">
        <v>803</v>
      </c>
      <c r="F201" s="295" t="s">
        <v>804</v>
      </c>
      <c r="G201" s="223"/>
      <c r="H201" s="223"/>
      <c r="I201" s="226"/>
      <c r="J201" s="296">
        <f>BK201</f>
        <v>0</v>
      </c>
      <c r="K201" s="223"/>
      <c r="L201" s="228"/>
      <c r="M201" s="229"/>
      <c r="N201" s="230"/>
      <c r="O201" s="230"/>
      <c r="P201" s="231">
        <f>SUM(P202:P237)</f>
        <v>0</v>
      </c>
      <c r="Q201" s="230"/>
      <c r="R201" s="231">
        <f>SUM(R202:R237)</f>
        <v>6.3328000000000007</v>
      </c>
      <c r="S201" s="230"/>
      <c r="T201" s="232">
        <f>SUM(T202:T237)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233" t="s">
        <v>87</v>
      </c>
      <c r="AT201" s="234" t="s">
        <v>79</v>
      </c>
      <c r="AU201" s="234" t="s">
        <v>87</v>
      </c>
      <c r="AY201" s="233" t="s">
        <v>170</v>
      </c>
      <c r="BK201" s="235">
        <f>SUM(BK202:BK237)</f>
        <v>0</v>
      </c>
    </row>
    <row r="202" s="2" customFormat="1" ht="16.5" customHeight="1">
      <c r="A202" s="38"/>
      <c r="B202" s="39"/>
      <c r="C202" s="236" t="s">
        <v>502</v>
      </c>
      <c r="D202" s="236" t="s">
        <v>171</v>
      </c>
      <c r="E202" s="237" t="s">
        <v>805</v>
      </c>
      <c r="F202" s="238" t="s">
        <v>806</v>
      </c>
      <c r="G202" s="239" t="s">
        <v>807</v>
      </c>
      <c r="H202" s="240">
        <v>703</v>
      </c>
      <c r="I202" s="241"/>
      <c r="J202" s="242">
        <f>ROUND(I202*H202,2)</f>
        <v>0</v>
      </c>
      <c r="K202" s="243"/>
      <c r="L202" s="44"/>
      <c r="M202" s="244" t="s">
        <v>1</v>
      </c>
      <c r="N202" s="245" t="s">
        <v>45</v>
      </c>
      <c r="O202" s="91"/>
      <c r="P202" s="246">
        <f>O202*H202</f>
        <v>0</v>
      </c>
      <c r="Q202" s="246">
        <v>1.0000000000000001E-05</v>
      </c>
      <c r="R202" s="246">
        <f>Q202*H202</f>
        <v>0.0070300000000000007</v>
      </c>
      <c r="S202" s="246">
        <v>0</v>
      </c>
      <c r="T202" s="24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8" t="s">
        <v>175</v>
      </c>
      <c r="AT202" s="248" t="s">
        <v>171</v>
      </c>
      <c r="AU202" s="248" t="s">
        <v>89</v>
      </c>
      <c r="AY202" s="17" t="s">
        <v>170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87</v>
      </c>
      <c r="BK202" s="249">
        <f>ROUND(I202*H202,2)</f>
        <v>0</v>
      </c>
      <c r="BL202" s="17" t="s">
        <v>175</v>
      </c>
      <c r="BM202" s="248" t="s">
        <v>505</v>
      </c>
    </row>
    <row r="203" s="13" customFormat="1">
      <c r="A203" s="13"/>
      <c r="B203" s="264"/>
      <c r="C203" s="265"/>
      <c r="D203" s="250" t="s">
        <v>178</v>
      </c>
      <c r="E203" s="266" t="s">
        <v>1</v>
      </c>
      <c r="F203" s="267" t="s">
        <v>808</v>
      </c>
      <c r="G203" s="265"/>
      <c r="H203" s="268">
        <v>348</v>
      </c>
      <c r="I203" s="269"/>
      <c r="J203" s="265"/>
      <c r="K203" s="265"/>
      <c r="L203" s="270"/>
      <c r="M203" s="271"/>
      <c r="N203" s="272"/>
      <c r="O203" s="272"/>
      <c r="P203" s="272"/>
      <c r="Q203" s="272"/>
      <c r="R203" s="272"/>
      <c r="S203" s="272"/>
      <c r="T203" s="27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4" t="s">
        <v>178</v>
      </c>
      <c r="AU203" s="274" t="s">
        <v>89</v>
      </c>
      <c r="AV203" s="13" t="s">
        <v>89</v>
      </c>
      <c r="AW203" s="13" t="s">
        <v>36</v>
      </c>
      <c r="AX203" s="13" t="s">
        <v>80</v>
      </c>
      <c r="AY203" s="274" t="s">
        <v>170</v>
      </c>
    </row>
    <row r="204" s="13" customFormat="1">
      <c r="A204" s="13"/>
      <c r="B204" s="264"/>
      <c r="C204" s="265"/>
      <c r="D204" s="250" t="s">
        <v>178</v>
      </c>
      <c r="E204" s="266" t="s">
        <v>1</v>
      </c>
      <c r="F204" s="267" t="s">
        <v>809</v>
      </c>
      <c r="G204" s="265"/>
      <c r="H204" s="268">
        <v>70.5</v>
      </c>
      <c r="I204" s="269"/>
      <c r="J204" s="265"/>
      <c r="K204" s="265"/>
      <c r="L204" s="270"/>
      <c r="M204" s="271"/>
      <c r="N204" s="272"/>
      <c r="O204" s="272"/>
      <c r="P204" s="272"/>
      <c r="Q204" s="272"/>
      <c r="R204" s="272"/>
      <c r="S204" s="272"/>
      <c r="T204" s="27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4" t="s">
        <v>178</v>
      </c>
      <c r="AU204" s="274" t="s">
        <v>89</v>
      </c>
      <c r="AV204" s="13" t="s">
        <v>89</v>
      </c>
      <c r="AW204" s="13" t="s">
        <v>36</v>
      </c>
      <c r="AX204" s="13" t="s">
        <v>80</v>
      </c>
      <c r="AY204" s="274" t="s">
        <v>170</v>
      </c>
    </row>
    <row r="205" s="13" customFormat="1">
      <c r="A205" s="13"/>
      <c r="B205" s="264"/>
      <c r="C205" s="265"/>
      <c r="D205" s="250" t="s">
        <v>178</v>
      </c>
      <c r="E205" s="266" t="s">
        <v>1</v>
      </c>
      <c r="F205" s="267" t="s">
        <v>810</v>
      </c>
      <c r="G205" s="265"/>
      <c r="H205" s="268">
        <v>258</v>
      </c>
      <c r="I205" s="269"/>
      <c r="J205" s="265"/>
      <c r="K205" s="265"/>
      <c r="L205" s="270"/>
      <c r="M205" s="271"/>
      <c r="N205" s="272"/>
      <c r="O205" s="272"/>
      <c r="P205" s="272"/>
      <c r="Q205" s="272"/>
      <c r="R205" s="272"/>
      <c r="S205" s="272"/>
      <c r="T205" s="27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4" t="s">
        <v>178</v>
      </c>
      <c r="AU205" s="274" t="s">
        <v>89</v>
      </c>
      <c r="AV205" s="13" t="s">
        <v>89</v>
      </c>
      <c r="AW205" s="13" t="s">
        <v>36</v>
      </c>
      <c r="AX205" s="13" t="s">
        <v>80</v>
      </c>
      <c r="AY205" s="274" t="s">
        <v>170</v>
      </c>
    </row>
    <row r="206" s="13" customFormat="1">
      <c r="A206" s="13"/>
      <c r="B206" s="264"/>
      <c r="C206" s="265"/>
      <c r="D206" s="250" t="s">
        <v>178</v>
      </c>
      <c r="E206" s="266" t="s">
        <v>1</v>
      </c>
      <c r="F206" s="267" t="s">
        <v>811</v>
      </c>
      <c r="G206" s="265"/>
      <c r="H206" s="268">
        <v>26.5</v>
      </c>
      <c r="I206" s="269"/>
      <c r="J206" s="265"/>
      <c r="K206" s="265"/>
      <c r="L206" s="270"/>
      <c r="M206" s="271"/>
      <c r="N206" s="272"/>
      <c r="O206" s="272"/>
      <c r="P206" s="272"/>
      <c r="Q206" s="272"/>
      <c r="R206" s="272"/>
      <c r="S206" s="272"/>
      <c r="T206" s="27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4" t="s">
        <v>178</v>
      </c>
      <c r="AU206" s="274" t="s">
        <v>89</v>
      </c>
      <c r="AV206" s="13" t="s">
        <v>89</v>
      </c>
      <c r="AW206" s="13" t="s">
        <v>36</v>
      </c>
      <c r="AX206" s="13" t="s">
        <v>80</v>
      </c>
      <c r="AY206" s="274" t="s">
        <v>170</v>
      </c>
    </row>
    <row r="207" s="14" customFormat="1">
      <c r="A207" s="14"/>
      <c r="B207" s="275"/>
      <c r="C207" s="276"/>
      <c r="D207" s="250" t="s">
        <v>178</v>
      </c>
      <c r="E207" s="277" t="s">
        <v>1</v>
      </c>
      <c r="F207" s="278" t="s">
        <v>186</v>
      </c>
      <c r="G207" s="276"/>
      <c r="H207" s="279">
        <v>703</v>
      </c>
      <c r="I207" s="280"/>
      <c r="J207" s="276"/>
      <c r="K207" s="276"/>
      <c r="L207" s="281"/>
      <c r="M207" s="282"/>
      <c r="N207" s="283"/>
      <c r="O207" s="283"/>
      <c r="P207" s="283"/>
      <c r="Q207" s="283"/>
      <c r="R207" s="283"/>
      <c r="S207" s="283"/>
      <c r="T207" s="28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85" t="s">
        <v>178</v>
      </c>
      <c r="AU207" s="285" t="s">
        <v>89</v>
      </c>
      <c r="AV207" s="14" t="s">
        <v>175</v>
      </c>
      <c r="AW207" s="14" t="s">
        <v>36</v>
      </c>
      <c r="AX207" s="14" t="s">
        <v>87</v>
      </c>
      <c r="AY207" s="285" t="s">
        <v>170</v>
      </c>
    </row>
    <row r="208" s="2" customFormat="1" ht="16.5" customHeight="1">
      <c r="A208" s="38"/>
      <c r="B208" s="39"/>
      <c r="C208" s="236" t="s">
        <v>259</v>
      </c>
      <c r="D208" s="236" t="s">
        <v>171</v>
      </c>
      <c r="E208" s="237" t="s">
        <v>812</v>
      </c>
      <c r="F208" s="238" t="s">
        <v>813</v>
      </c>
      <c r="G208" s="239" t="s">
        <v>793</v>
      </c>
      <c r="H208" s="240">
        <v>70</v>
      </c>
      <c r="I208" s="241"/>
      <c r="J208" s="242">
        <f>ROUND(I208*H208,2)</f>
        <v>0</v>
      </c>
      <c r="K208" s="243"/>
      <c r="L208" s="44"/>
      <c r="M208" s="244" t="s">
        <v>1</v>
      </c>
      <c r="N208" s="245" t="s">
        <v>45</v>
      </c>
      <c r="O208" s="91"/>
      <c r="P208" s="246">
        <f>O208*H208</f>
        <v>0</v>
      </c>
      <c r="Q208" s="246">
        <v>0.045600000000000002</v>
      </c>
      <c r="R208" s="246">
        <f>Q208*H208</f>
        <v>3.1920000000000002</v>
      </c>
      <c r="S208" s="246">
        <v>0</v>
      </c>
      <c r="T208" s="24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175</v>
      </c>
      <c r="AT208" s="248" t="s">
        <v>171</v>
      </c>
      <c r="AU208" s="248" t="s">
        <v>89</v>
      </c>
      <c r="AY208" s="17" t="s">
        <v>170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87</v>
      </c>
      <c r="BK208" s="249">
        <f>ROUND(I208*H208,2)</f>
        <v>0</v>
      </c>
      <c r="BL208" s="17" t="s">
        <v>175</v>
      </c>
      <c r="BM208" s="248" t="s">
        <v>511</v>
      </c>
    </row>
    <row r="209" s="13" customFormat="1">
      <c r="A209" s="13"/>
      <c r="B209" s="264"/>
      <c r="C209" s="265"/>
      <c r="D209" s="250" t="s">
        <v>178</v>
      </c>
      <c r="E209" s="266" t="s">
        <v>1</v>
      </c>
      <c r="F209" s="267" t="s">
        <v>673</v>
      </c>
      <c r="G209" s="265"/>
      <c r="H209" s="268">
        <v>70</v>
      </c>
      <c r="I209" s="269"/>
      <c r="J209" s="265"/>
      <c r="K209" s="265"/>
      <c r="L209" s="270"/>
      <c r="M209" s="271"/>
      <c r="N209" s="272"/>
      <c r="O209" s="272"/>
      <c r="P209" s="272"/>
      <c r="Q209" s="272"/>
      <c r="R209" s="272"/>
      <c r="S209" s="272"/>
      <c r="T209" s="27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4" t="s">
        <v>178</v>
      </c>
      <c r="AU209" s="274" t="s">
        <v>89</v>
      </c>
      <c r="AV209" s="13" t="s">
        <v>89</v>
      </c>
      <c r="AW209" s="13" t="s">
        <v>36</v>
      </c>
      <c r="AX209" s="13" t="s">
        <v>80</v>
      </c>
      <c r="AY209" s="274" t="s">
        <v>170</v>
      </c>
    </row>
    <row r="210" s="14" customFormat="1">
      <c r="A210" s="14"/>
      <c r="B210" s="275"/>
      <c r="C210" s="276"/>
      <c r="D210" s="250" t="s">
        <v>178</v>
      </c>
      <c r="E210" s="277" t="s">
        <v>1</v>
      </c>
      <c r="F210" s="278" t="s">
        <v>186</v>
      </c>
      <c r="G210" s="276"/>
      <c r="H210" s="279">
        <v>70</v>
      </c>
      <c r="I210" s="280"/>
      <c r="J210" s="276"/>
      <c r="K210" s="276"/>
      <c r="L210" s="281"/>
      <c r="M210" s="282"/>
      <c r="N210" s="283"/>
      <c r="O210" s="283"/>
      <c r="P210" s="283"/>
      <c r="Q210" s="283"/>
      <c r="R210" s="283"/>
      <c r="S210" s="283"/>
      <c r="T210" s="28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5" t="s">
        <v>178</v>
      </c>
      <c r="AU210" s="285" t="s">
        <v>89</v>
      </c>
      <c r="AV210" s="14" t="s">
        <v>175</v>
      </c>
      <c r="AW210" s="14" t="s">
        <v>36</v>
      </c>
      <c r="AX210" s="14" t="s">
        <v>87</v>
      </c>
      <c r="AY210" s="285" t="s">
        <v>170</v>
      </c>
    </row>
    <row r="211" s="2" customFormat="1" ht="16.5" customHeight="1">
      <c r="A211" s="38"/>
      <c r="B211" s="39"/>
      <c r="C211" s="236" t="s">
        <v>514</v>
      </c>
      <c r="D211" s="236" t="s">
        <v>171</v>
      </c>
      <c r="E211" s="237" t="s">
        <v>814</v>
      </c>
      <c r="F211" s="238" t="s">
        <v>815</v>
      </c>
      <c r="G211" s="239" t="s">
        <v>793</v>
      </c>
      <c r="H211" s="240">
        <v>100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45</v>
      </c>
      <c r="O211" s="91"/>
      <c r="P211" s="246">
        <f>O211*H211</f>
        <v>0</v>
      </c>
      <c r="Q211" s="246">
        <v>0.022800000000000001</v>
      </c>
      <c r="R211" s="246">
        <f>Q211*H211</f>
        <v>2.2800000000000002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175</v>
      </c>
      <c r="AT211" s="248" t="s">
        <v>171</v>
      </c>
      <c r="AU211" s="248" t="s">
        <v>89</v>
      </c>
      <c r="AY211" s="17" t="s">
        <v>170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87</v>
      </c>
      <c r="BK211" s="249">
        <f>ROUND(I211*H211,2)</f>
        <v>0</v>
      </c>
      <c r="BL211" s="17" t="s">
        <v>175</v>
      </c>
      <c r="BM211" s="248" t="s">
        <v>517</v>
      </c>
    </row>
    <row r="212" s="13" customFormat="1">
      <c r="A212" s="13"/>
      <c r="B212" s="264"/>
      <c r="C212" s="265"/>
      <c r="D212" s="250" t="s">
        <v>178</v>
      </c>
      <c r="E212" s="266" t="s">
        <v>1</v>
      </c>
      <c r="F212" s="267" t="s">
        <v>816</v>
      </c>
      <c r="G212" s="265"/>
      <c r="H212" s="268">
        <v>100</v>
      </c>
      <c r="I212" s="269"/>
      <c r="J212" s="265"/>
      <c r="K212" s="265"/>
      <c r="L212" s="270"/>
      <c r="M212" s="271"/>
      <c r="N212" s="272"/>
      <c r="O212" s="272"/>
      <c r="P212" s="272"/>
      <c r="Q212" s="272"/>
      <c r="R212" s="272"/>
      <c r="S212" s="272"/>
      <c r="T212" s="27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4" t="s">
        <v>178</v>
      </c>
      <c r="AU212" s="274" t="s">
        <v>89</v>
      </c>
      <c r="AV212" s="13" t="s">
        <v>89</v>
      </c>
      <c r="AW212" s="13" t="s">
        <v>36</v>
      </c>
      <c r="AX212" s="13" t="s">
        <v>80</v>
      </c>
      <c r="AY212" s="274" t="s">
        <v>170</v>
      </c>
    </row>
    <row r="213" s="14" customFormat="1">
      <c r="A213" s="14"/>
      <c r="B213" s="275"/>
      <c r="C213" s="276"/>
      <c r="D213" s="250" t="s">
        <v>178</v>
      </c>
      <c r="E213" s="277" t="s">
        <v>1</v>
      </c>
      <c r="F213" s="278" t="s">
        <v>186</v>
      </c>
      <c r="G213" s="276"/>
      <c r="H213" s="279">
        <v>100</v>
      </c>
      <c r="I213" s="280"/>
      <c r="J213" s="276"/>
      <c r="K213" s="276"/>
      <c r="L213" s="281"/>
      <c r="M213" s="282"/>
      <c r="N213" s="283"/>
      <c r="O213" s="283"/>
      <c r="P213" s="283"/>
      <c r="Q213" s="283"/>
      <c r="R213" s="283"/>
      <c r="S213" s="283"/>
      <c r="T213" s="28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85" t="s">
        <v>178</v>
      </c>
      <c r="AU213" s="285" t="s">
        <v>89</v>
      </c>
      <c r="AV213" s="14" t="s">
        <v>175</v>
      </c>
      <c r="AW213" s="14" t="s">
        <v>36</v>
      </c>
      <c r="AX213" s="14" t="s">
        <v>87</v>
      </c>
      <c r="AY213" s="285" t="s">
        <v>170</v>
      </c>
    </row>
    <row r="214" s="2" customFormat="1" ht="16.5" customHeight="1">
      <c r="A214" s="38"/>
      <c r="B214" s="39"/>
      <c r="C214" s="236" t="s">
        <v>270</v>
      </c>
      <c r="D214" s="236" t="s">
        <v>171</v>
      </c>
      <c r="E214" s="237" t="s">
        <v>817</v>
      </c>
      <c r="F214" s="238" t="s">
        <v>818</v>
      </c>
      <c r="G214" s="239" t="s">
        <v>807</v>
      </c>
      <c r="H214" s="240">
        <v>215</v>
      </c>
      <c r="I214" s="241"/>
      <c r="J214" s="242">
        <f>ROUND(I214*H214,2)</f>
        <v>0</v>
      </c>
      <c r="K214" s="243"/>
      <c r="L214" s="44"/>
      <c r="M214" s="244" t="s">
        <v>1</v>
      </c>
      <c r="N214" s="245" t="s">
        <v>45</v>
      </c>
      <c r="O214" s="91"/>
      <c r="P214" s="246">
        <f>O214*H214</f>
        <v>0</v>
      </c>
      <c r="Q214" s="246">
        <v>0</v>
      </c>
      <c r="R214" s="246">
        <f>Q214*H214</f>
        <v>0</v>
      </c>
      <c r="S214" s="246">
        <v>0</v>
      </c>
      <c r="T214" s="24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8" t="s">
        <v>175</v>
      </c>
      <c r="AT214" s="248" t="s">
        <v>171</v>
      </c>
      <c r="AU214" s="248" t="s">
        <v>89</v>
      </c>
      <c r="AY214" s="17" t="s">
        <v>170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7" t="s">
        <v>87</v>
      </c>
      <c r="BK214" s="249">
        <f>ROUND(I214*H214,2)</f>
        <v>0</v>
      </c>
      <c r="BL214" s="17" t="s">
        <v>175</v>
      </c>
      <c r="BM214" s="248" t="s">
        <v>525</v>
      </c>
    </row>
    <row r="215" s="13" customFormat="1">
      <c r="A215" s="13"/>
      <c r="B215" s="264"/>
      <c r="C215" s="265"/>
      <c r="D215" s="250" t="s">
        <v>178</v>
      </c>
      <c r="E215" s="266" t="s">
        <v>1</v>
      </c>
      <c r="F215" s="267" t="s">
        <v>819</v>
      </c>
      <c r="G215" s="265"/>
      <c r="H215" s="268">
        <v>215</v>
      </c>
      <c r="I215" s="269"/>
      <c r="J215" s="265"/>
      <c r="K215" s="265"/>
      <c r="L215" s="270"/>
      <c r="M215" s="271"/>
      <c r="N215" s="272"/>
      <c r="O215" s="272"/>
      <c r="P215" s="272"/>
      <c r="Q215" s="272"/>
      <c r="R215" s="272"/>
      <c r="S215" s="272"/>
      <c r="T215" s="27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4" t="s">
        <v>178</v>
      </c>
      <c r="AU215" s="274" t="s">
        <v>89</v>
      </c>
      <c r="AV215" s="13" t="s">
        <v>89</v>
      </c>
      <c r="AW215" s="13" t="s">
        <v>36</v>
      </c>
      <c r="AX215" s="13" t="s">
        <v>80</v>
      </c>
      <c r="AY215" s="274" t="s">
        <v>170</v>
      </c>
    </row>
    <row r="216" s="14" customFormat="1">
      <c r="A216" s="14"/>
      <c r="B216" s="275"/>
      <c r="C216" s="276"/>
      <c r="D216" s="250" t="s">
        <v>178</v>
      </c>
      <c r="E216" s="277" t="s">
        <v>1</v>
      </c>
      <c r="F216" s="278" t="s">
        <v>186</v>
      </c>
      <c r="G216" s="276"/>
      <c r="H216" s="279">
        <v>215</v>
      </c>
      <c r="I216" s="280"/>
      <c r="J216" s="276"/>
      <c r="K216" s="276"/>
      <c r="L216" s="281"/>
      <c r="M216" s="282"/>
      <c r="N216" s="283"/>
      <c r="O216" s="283"/>
      <c r="P216" s="283"/>
      <c r="Q216" s="283"/>
      <c r="R216" s="283"/>
      <c r="S216" s="283"/>
      <c r="T216" s="28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5" t="s">
        <v>178</v>
      </c>
      <c r="AU216" s="285" t="s">
        <v>89</v>
      </c>
      <c r="AV216" s="14" t="s">
        <v>175</v>
      </c>
      <c r="AW216" s="14" t="s">
        <v>36</v>
      </c>
      <c r="AX216" s="14" t="s">
        <v>87</v>
      </c>
      <c r="AY216" s="285" t="s">
        <v>170</v>
      </c>
    </row>
    <row r="217" s="2" customFormat="1" ht="16.5" customHeight="1">
      <c r="A217" s="38"/>
      <c r="B217" s="39"/>
      <c r="C217" s="236" t="s">
        <v>7</v>
      </c>
      <c r="D217" s="236" t="s">
        <v>171</v>
      </c>
      <c r="E217" s="237" t="s">
        <v>820</v>
      </c>
      <c r="F217" s="238" t="s">
        <v>821</v>
      </c>
      <c r="G217" s="239" t="s">
        <v>793</v>
      </c>
      <c r="H217" s="240">
        <v>35</v>
      </c>
      <c r="I217" s="241"/>
      <c r="J217" s="242">
        <f>ROUND(I217*H217,2)</f>
        <v>0</v>
      </c>
      <c r="K217" s="243"/>
      <c r="L217" s="44"/>
      <c r="M217" s="244" t="s">
        <v>1</v>
      </c>
      <c r="N217" s="245" t="s">
        <v>45</v>
      </c>
      <c r="O217" s="91"/>
      <c r="P217" s="246">
        <f>O217*H217</f>
        <v>0</v>
      </c>
      <c r="Q217" s="246">
        <v>0.0091999999999999998</v>
      </c>
      <c r="R217" s="246">
        <f>Q217*H217</f>
        <v>0.32200000000000001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175</v>
      </c>
      <c r="AT217" s="248" t="s">
        <v>171</v>
      </c>
      <c r="AU217" s="248" t="s">
        <v>89</v>
      </c>
      <c r="AY217" s="17" t="s">
        <v>170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87</v>
      </c>
      <c r="BK217" s="249">
        <f>ROUND(I217*H217,2)</f>
        <v>0</v>
      </c>
      <c r="BL217" s="17" t="s">
        <v>175</v>
      </c>
      <c r="BM217" s="248" t="s">
        <v>531</v>
      </c>
    </row>
    <row r="218" s="13" customFormat="1">
      <c r="A218" s="13"/>
      <c r="B218" s="264"/>
      <c r="C218" s="265"/>
      <c r="D218" s="250" t="s">
        <v>178</v>
      </c>
      <c r="E218" s="266" t="s">
        <v>1</v>
      </c>
      <c r="F218" s="267" t="s">
        <v>822</v>
      </c>
      <c r="G218" s="265"/>
      <c r="H218" s="268">
        <v>35</v>
      </c>
      <c r="I218" s="269"/>
      <c r="J218" s="265"/>
      <c r="K218" s="265"/>
      <c r="L218" s="270"/>
      <c r="M218" s="271"/>
      <c r="N218" s="272"/>
      <c r="O218" s="272"/>
      <c r="P218" s="272"/>
      <c r="Q218" s="272"/>
      <c r="R218" s="272"/>
      <c r="S218" s="272"/>
      <c r="T218" s="27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74" t="s">
        <v>178</v>
      </c>
      <c r="AU218" s="274" t="s">
        <v>89</v>
      </c>
      <c r="AV218" s="13" t="s">
        <v>89</v>
      </c>
      <c r="AW218" s="13" t="s">
        <v>36</v>
      </c>
      <c r="AX218" s="13" t="s">
        <v>80</v>
      </c>
      <c r="AY218" s="274" t="s">
        <v>170</v>
      </c>
    </row>
    <row r="219" s="14" customFormat="1">
      <c r="A219" s="14"/>
      <c r="B219" s="275"/>
      <c r="C219" s="276"/>
      <c r="D219" s="250" t="s">
        <v>178</v>
      </c>
      <c r="E219" s="277" t="s">
        <v>1</v>
      </c>
      <c r="F219" s="278" t="s">
        <v>186</v>
      </c>
      <c r="G219" s="276"/>
      <c r="H219" s="279">
        <v>35</v>
      </c>
      <c r="I219" s="280"/>
      <c r="J219" s="276"/>
      <c r="K219" s="276"/>
      <c r="L219" s="281"/>
      <c r="M219" s="282"/>
      <c r="N219" s="283"/>
      <c r="O219" s="283"/>
      <c r="P219" s="283"/>
      <c r="Q219" s="283"/>
      <c r="R219" s="283"/>
      <c r="S219" s="283"/>
      <c r="T219" s="28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5" t="s">
        <v>178</v>
      </c>
      <c r="AU219" s="285" t="s">
        <v>89</v>
      </c>
      <c r="AV219" s="14" t="s">
        <v>175</v>
      </c>
      <c r="AW219" s="14" t="s">
        <v>36</v>
      </c>
      <c r="AX219" s="14" t="s">
        <v>87</v>
      </c>
      <c r="AY219" s="285" t="s">
        <v>170</v>
      </c>
    </row>
    <row r="220" s="2" customFormat="1" ht="16.5" customHeight="1">
      <c r="A220" s="38"/>
      <c r="B220" s="39"/>
      <c r="C220" s="236" t="s">
        <v>277</v>
      </c>
      <c r="D220" s="236" t="s">
        <v>171</v>
      </c>
      <c r="E220" s="237" t="s">
        <v>823</v>
      </c>
      <c r="F220" s="238" t="s">
        <v>824</v>
      </c>
      <c r="G220" s="239" t="s">
        <v>793</v>
      </c>
      <c r="H220" s="240">
        <v>20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45</v>
      </c>
      <c r="O220" s="91"/>
      <c r="P220" s="246">
        <f>O220*H220</f>
        <v>0</v>
      </c>
      <c r="Q220" s="246">
        <v>0.0184</v>
      </c>
      <c r="R220" s="246">
        <f>Q220*H220</f>
        <v>0.36799999999999999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175</v>
      </c>
      <c r="AT220" s="248" t="s">
        <v>171</v>
      </c>
      <c r="AU220" s="248" t="s">
        <v>89</v>
      </c>
      <c r="AY220" s="17" t="s">
        <v>170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87</v>
      </c>
      <c r="BK220" s="249">
        <f>ROUND(I220*H220,2)</f>
        <v>0</v>
      </c>
      <c r="BL220" s="17" t="s">
        <v>175</v>
      </c>
      <c r="BM220" s="248" t="s">
        <v>537</v>
      </c>
    </row>
    <row r="221" s="13" customFormat="1">
      <c r="A221" s="13"/>
      <c r="B221" s="264"/>
      <c r="C221" s="265"/>
      <c r="D221" s="250" t="s">
        <v>178</v>
      </c>
      <c r="E221" s="266" t="s">
        <v>1</v>
      </c>
      <c r="F221" s="267" t="s">
        <v>270</v>
      </c>
      <c r="G221" s="265"/>
      <c r="H221" s="268">
        <v>20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4" t="s">
        <v>178</v>
      </c>
      <c r="AU221" s="274" t="s">
        <v>89</v>
      </c>
      <c r="AV221" s="13" t="s">
        <v>89</v>
      </c>
      <c r="AW221" s="13" t="s">
        <v>36</v>
      </c>
      <c r="AX221" s="13" t="s">
        <v>80</v>
      </c>
      <c r="AY221" s="274" t="s">
        <v>170</v>
      </c>
    </row>
    <row r="222" s="14" customFormat="1">
      <c r="A222" s="14"/>
      <c r="B222" s="275"/>
      <c r="C222" s="276"/>
      <c r="D222" s="250" t="s">
        <v>178</v>
      </c>
      <c r="E222" s="277" t="s">
        <v>1</v>
      </c>
      <c r="F222" s="278" t="s">
        <v>186</v>
      </c>
      <c r="G222" s="276"/>
      <c r="H222" s="279">
        <v>20</v>
      </c>
      <c r="I222" s="280"/>
      <c r="J222" s="276"/>
      <c r="K222" s="276"/>
      <c r="L222" s="281"/>
      <c r="M222" s="282"/>
      <c r="N222" s="283"/>
      <c r="O222" s="283"/>
      <c r="P222" s="283"/>
      <c r="Q222" s="283"/>
      <c r="R222" s="283"/>
      <c r="S222" s="283"/>
      <c r="T222" s="28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5" t="s">
        <v>178</v>
      </c>
      <c r="AU222" s="285" t="s">
        <v>89</v>
      </c>
      <c r="AV222" s="14" t="s">
        <v>175</v>
      </c>
      <c r="AW222" s="14" t="s">
        <v>36</v>
      </c>
      <c r="AX222" s="14" t="s">
        <v>87</v>
      </c>
      <c r="AY222" s="285" t="s">
        <v>170</v>
      </c>
    </row>
    <row r="223" s="2" customFormat="1" ht="16.5" customHeight="1">
      <c r="A223" s="38"/>
      <c r="B223" s="39"/>
      <c r="C223" s="236" t="s">
        <v>540</v>
      </c>
      <c r="D223" s="236" t="s">
        <v>171</v>
      </c>
      <c r="E223" s="237" t="s">
        <v>825</v>
      </c>
      <c r="F223" s="238" t="s">
        <v>826</v>
      </c>
      <c r="G223" s="239" t="s">
        <v>793</v>
      </c>
      <c r="H223" s="240">
        <v>33</v>
      </c>
      <c r="I223" s="241"/>
      <c r="J223" s="242">
        <f>ROUND(I223*H223,2)</f>
        <v>0</v>
      </c>
      <c r="K223" s="243"/>
      <c r="L223" s="44"/>
      <c r="M223" s="244" t="s">
        <v>1</v>
      </c>
      <c r="N223" s="245" t="s">
        <v>45</v>
      </c>
      <c r="O223" s="91"/>
      <c r="P223" s="246">
        <f>O223*H223</f>
        <v>0</v>
      </c>
      <c r="Q223" s="246">
        <v>4.0000000000000003E-05</v>
      </c>
      <c r="R223" s="246">
        <f>Q223*H223</f>
        <v>0.0013200000000000002</v>
      </c>
      <c r="S223" s="246">
        <v>0</v>
      </c>
      <c r="T223" s="24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8" t="s">
        <v>175</v>
      </c>
      <c r="AT223" s="248" t="s">
        <v>171</v>
      </c>
      <c r="AU223" s="248" t="s">
        <v>89</v>
      </c>
      <c r="AY223" s="17" t="s">
        <v>170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7" t="s">
        <v>87</v>
      </c>
      <c r="BK223" s="249">
        <f>ROUND(I223*H223,2)</f>
        <v>0</v>
      </c>
      <c r="BL223" s="17" t="s">
        <v>175</v>
      </c>
      <c r="BM223" s="248" t="s">
        <v>543</v>
      </c>
    </row>
    <row r="224" s="13" customFormat="1">
      <c r="A224" s="13"/>
      <c r="B224" s="264"/>
      <c r="C224" s="265"/>
      <c r="D224" s="250" t="s">
        <v>178</v>
      </c>
      <c r="E224" s="266" t="s">
        <v>1</v>
      </c>
      <c r="F224" s="267" t="s">
        <v>827</v>
      </c>
      <c r="G224" s="265"/>
      <c r="H224" s="268">
        <v>33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4" t="s">
        <v>178</v>
      </c>
      <c r="AU224" s="274" t="s">
        <v>89</v>
      </c>
      <c r="AV224" s="13" t="s">
        <v>89</v>
      </c>
      <c r="AW224" s="13" t="s">
        <v>36</v>
      </c>
      <c r="AX224" s="13" t="s">
        <v>80</v>
      </c>
      <c r="AY224" s="274" t="s">
        <v>170</v>
      </c>
    </row>
    <row r="225" s="14" customFormat="1">
      <c r="A225" s="14"/>
      <c r="B225" s="275"/>
      <c r="C225" s="276"/>
      <c r="D225" s="250" t="s">
        <v>178</v>
      </c>
      <c r="E225" s="277" t="s">
        <v>1</v>
      </c>
      <c r="F225" s="278" t="s">
        <v>186</v>
      </c>
      <c r="G225" s="276"/>
      <c r="H225" s="279">
        <v>33</v>
      </c>
      <c r="I225" s="280"/>
      <c r="J225" s="276"/>
      <c r="K225" s="276"/>
      <c r="L225" s="281"/>
      <c r="M225" s="282"/>
      <c r="N225" s="283"/>
      <c r="O225" s="283"/>
      <c r="P225" s="283"/>
      <c r="Q225" s="283"/>
      <c r="R225" s="283"/>
      <c r="S225" s="283"/>
      <c r="T225" s="28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5" t="s">
        <v>178</v>
      </c>
      <c r="AU225" s="285" t="s">
        <v>89</v>
      </c>
      <c r="AV225" s="14" t="s">
        <v>175</v>
      </c>
      <c r="AW225" s="14" t="s">
        <v>36</v>
      </c>
      <c r="AX225" s="14" t="s">
        <v>87</v>
      </c>
      <c r="AY225" s="285" t="s">
        <v>170</v>
      </c>
    </row>
    <row r="226" s="2" customFormat="1" ht="16.5" customHeight="1">
      <c r="A226" s="38"/>
      <c r="B226" s="39"/>
      <c r="C226" s="236" t="s">
        <v>284</v>
      </c>
      <c r="D226" s="236" t="s">
        <v>171</v>
      </c>
      <c r="E226" s="237" t="s">
        <v>828</v>
      </c>
      <c r="F226" s="238" t="s">
        <v>829</v>
      </c>
      <c r="G226" s="239" t="s">
        <v>793</v>
      </c>
      <c r="H226" s="240">
        <v>34</v>
      </c>
      <c r="I226" s="241"/>
      <c r="J226" s="242">
        <f>ROUND(I226*H226,2)</f>
        <v>0</v>
      </c>
      <c r="K226" s="243"/>
      <c r="L226" s="44"/>
      <c r="M226" s="244" t="s">
        <v>1</v>
      </c>
      <c r="N226" s="245" t="s">
        <v>45</v>
      </c>
      <c r="O226" s="91"/>
      <c r="P226" s="246">
        <f>O226*H226</f>
        <v>0</v>
      </c>
      <c r="Q226" s="246">
        <v>0.0038</v>
      </c>
      <c r="R226" s="246">
        <f>Q226*H226</f>
        <v>0.12920000000000001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175</v>
      </c>
      <c r="AT226" s="248" t="s">
        <v>171</v>
      </c>
      <c r="AU226" s="248" t="s">
        <v>89</v>
      </c>
      <c r="AY226" s="17" t="s">
        <v>170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87</v>
      </c>
      <c r="BK226" s="249">
        <f>ROUND(I226*H226,2)</f>
        <v>0</v>
      </c>
      <c r="BL226" s="17" t="s">
        <v>175</v>
      </c>
      <c r="BM226" s="248" t="s">
        <v>548</v>
      </c>
    </row>
    <row r="227" s="13" customFormat="1">
      <c r="A227" s="13"/>
      <c r="B227" s="264"/>
      <c r="C227" s="265"/>
      <c r="D227" s="250" t="s">
        <v>178</v>
      </c>
      <c r="E227" s="266" t="s">
        <v>1</v>
      </c>
      <c r="F227" s="267" t="s">
        <v>505</v>
      </c>
      <c r="G227" s="265"/>
      <c r="H227" s="268">
        <v>34</v>
      </c>
      <c r="I227" s="269"/>
      <c r="J227" s="265"/>
      <c r="K227" s="265"/>
      <c r="L227" s="270"/>
      <c r="M227" s="271"/>
      <c r="N227" s="272"/>
      <c r="O227" s="272"/>
      <c r="P227" s="272"/>
      <c r="Q227" s="272"/>
      <c r="R227" s="272"/>
      <c r="S227" s="272"/>
      <c r="T227" s="27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4" t="s">
        <v>178</v>
      </c>
      <c r="AU227" s="274" t="s">
        <v>89</v>
      </c>
      <c r="AV227" s="13" t="s">
        <v>89</v>
      </c>
      <c r="AW227" s="13" t="s">
        <v>36</v>
      </c>
      <c r="AX227" s="13" t="s">
        <v>80</v>
      </c>
      <c r="AY227" s="274" t="s">
        <v>170</v>
      </c>
    </row>
    <row r="228" s="14" customFormat="1">
      <c r="A228" s="14"/>
      <c r="B228" s="275"/>
      <c r="C228" s="276"/>
      <c r="D228" s="250" t="s">
        <v>178</v>
      </c>
      <c r="E228" s="277" t="s">
        <v>1</v>
      </c>
      <c r="F228" s="278" t="s">
        <v>186</v>
      </c>
      <c r="G228" s="276"/>
      <c r="H228" s="279">
        <v>34</v>
      </c>
      <c r="I228" s="280"/>
      <c r="J228" s="276"/>
      <c r="K228" s="276"/>
      <c r="L228" s="281"/>
      <c r="M228" s="282"/>
      <c r="N228" s="283"/>
      <c r="O228" s="283"/>
      <c r="P228" s="283"/>
      <c r="Q228" s="283"/>
      <c r="R228" s="283"/>
      <c r="S228" s="283"/>
      <c r="T228" s="28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5" t="s">
        <v>178</v>
      </c>
      <c r="AU228" s="285" t="s">
        <v>89</v>
      </c>
      <c r="AV228" s="14" t="s">
        <v>175</v>
      </c>
      <c r="AW228" s="14" t="s">
        <v>36</v>
      </c>
      <c r="AX228" s="14" t="s">
        <v>87</v>
      </c>
      <c r="AY228" s="285" t="s">
        <v>170</v>
      </c>
    </row>
    <row r="229" s="2" customFormat="1" ht="16.5" customHeight="1">
      <c r="A229" s="38"/>
      <c r="B229" s="39"/>
      <c r="C229" s="236" t="s">
        <v>553</v>
      </c>
      <c r="D229" s="236" t="s">
        <v>171</v>
      </c>
      <c r="E229" s="237" t="s">
        <v>830</v>
      </c>
      <c r="F229" s="238" t="s">
        <v>831</v>
      </c>
      <c r="G229" s="239" t="s">
        <v>793</v>
      </c>
      <c r="H229" s="240">
        <v>55</v>
      </c>
      <c r="I229" s="241"/>
      <c r="J229" s="242">
        <f>ROUND(I229*H229,2)</f>
        <v>0</v>
      </c>
      <c r="K229" s="243"/>
      <c r="L229" s="44"/>
      <c r="M229" s="244" t="s">
        <v>1</v>
      </c>
      <c r="N229" s="245" t="s">
        <v>45</v>
      </c>
      <c r="O229" s="91"/>
      <c r="P229" s="246">
        <f>O229*H229</f>
        <v>0</v>
      </c>
      <c r="Q229" s="246">
        <v>1.0000000000000001E-05</v>
      </c>
      <c r="R229" s="246">
        <f>Q229*H229</f>
        <v>0.00055000000000000003</v>
      </c>
      <c r="S229" s="246">
        <v>0</v>
      </c>
      <c r="T229" s="24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8" t="s">
        <v>175</v>
      </c>
      <c r="AT229" s="248" t="s">
        <v>171</v>
      </c>
      <c r="AU229" s="248" t="s">
        <v>89</v>
      </c>
      <c r="AY229" s="17" t="s">
        <v>170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7" t="s">
        <v>87</v>
      </c>
      <c r="BK229" s="249">
        <f>ROUND(I229*H229,2)</f>
        <v>0</v>
      </c>
      <c r="BL229" s="17" t="s">
        <v>175</v>
      </c>
      <c r="BM229" s="248" t="s">
        <v>556</v>
      </c>
    </row>
    <row r="230" s="13" customFormat="1">
      <c r="A230" s="13"/>
      <c r="B230" s="264"/>
      <c r="C230" s="265"/>
      <c r="D230" s="250" t="s">
        <v>178</v>
      </c>
      <c r="E230" s="266" t="s">
        <v>1</v>
      </c>
      <c r="F230" s="267" t="s">
        <v>832</v>
      </c>
      <c r="G230" s="265"/>
      <c r="H230" s="268">
        <v>55</v>
      </c>
      <c r="I230" s="269"/>
      <c r="J230" s="265"/>
      <c r="K230" s="265"/>
      <c r="L230" s="270"/>
      <c r="M230" s="271"/>
      <c r="N230" s="272"/>
      <c r="O230" s="272"/>
      <c r="P230" s="272"/>
      <c r="Q230" s="272"/>
      <c r="R230" s="272"/>
      <c r="S230" s="272"/>
      <c r="T230" s="27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4" t="s">
        <v>178</v>
      </c>
      <c r="AU230" s="274" t="s">
        <v>89</v>
      </c>
      <c r="AV230" s="13" t="s">
        <v>89</v>
      </c>
      <c r="AW230" s="13" t="s">
        <v>36</v>
      </c>
      <c r="AX230" s="13" t="s">
        <v>80</v>
      </c>
      <c r="AY230" s="274" t="s">
        <v>170</v>
      </c>
    </row>
    <row r="231" s="14" customFormat="1">
      <c r="A231" s="14"/>
      <c r="B231" s="275"/>
      <c r="C231" s="276"/>
      <c r="D231" s="250" t="s">
        <v>178</v>
      </c>
      <c r="E231" s="277" t="s">
        <v>1</v>
      </c>
      <c r="F231" s="278" t="s">
        <v>186</v>
      </c>
      <c r="G231" s="276"/>
      <c r="H231" s="279">
        <v>55</v>
      </c>
      <c r="I231" s="280"/>
      <c r="J231" s="276"/>
      <c r="K231" s="276"/>
      <c r="L231" s="281"/>
      <c r="M231" s="282"/>
      <c r="N231" s="283"/>
      <c r="O231" s="283"/>
      <c r="P231" s="283"/>
      <c r="Q231" s="283"/>
      <c r="R231" s="283"/>
      <c r="S231" s="283"/>
      <c r="T231" s="28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5" t="s">
        <v>178</v>
      </c>
      <c r="AU231" s="285" t="s">
        <v>89</v>
      </c>
      <c r="AV231" s="14" t="s">
        <v>175</v>
      </c>
      <c r="AW231" s="14" t="s">
        <v>36</v>
      </c>
      <c r="AX231" s="14" t="s">
        <v>87</v>
      </c>
      <c r="AY231" s="285" t="s">
        <v>170</v>
      </c>
    </row>
    <row r="232" s="2" customFormat="1" ht="16.5" customHeight="1">
      <c r="A232" s="38"/>
      <c r="B232" s="39"/>
      <c r="C232" s="236" t="s">
        <v>472</v>
      </c>
      <c r="D232" s="236" t="s">
        <v>171</v>
      </c>
      <c r="E232" s="237" t="s">
        <v>833</v>
      </c>
      <c r="F232" s="238" t="s">
        <v>834</v>
      </c>
      <c r="G232" s="239" t="s">
        <v>793</v>
      </c>
      <c r="H232" s="240">
        <v>20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45</v>
      </c>
      <c r="O232" s="91"/>
      <c r="P232" s="246">
        <f>O232*H232</f>
        <v>0</v>
      </c>
      <c r="Q232" s="246">
        <v>0.00055000000000000003</v>
      </c>
      <c r="R232" s="246">
        <f>Q232*H232</f>
        <v>0.011000000000000001</v>
      </c>
      <c r="S232" s="246">
        <v>0</v>
      </c>
      <c r="T232" s="24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175</v>
      </c>
      <c r="AT232" s="248" t="s">
        <v>171</v>
      </c>
      <c r="AU232" s="248" t="s">
        <v>89</v>
      </c>
      <c r="AY232" s="17" t="s">
        <v>170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87</v>
      </c>
      <c r="BK232" s="249">
        <f>ROUND(I232*H232,2)</f>
        <v>0</v>
      </c>
      <c r="BL232" s="17" t="s">
        <v>175</v>
      </c>
      <c r="BM232" s="248" t="s">
        <v>566</v>
      </c>
    </row>
    <row r="233" s="13" customFormat="1">
      <c r="A233" s="13"/>
      <c r="B233" s="264"/>
      <c r="C233" s="265"/>
      <c r="D233" s="250" t="s">
        <v>178</v>
      </c>
      <c r="E233" s="266" t="s">
        <v>1</v>
      </c>
      <c r="F233" s="267" t="s">
        <v>270</v>
      </c>
      <c r="G233" s="265"/>
      <c r="H233" s="268">
        <v>20</v>
      </c>
      <c r="I233" s="269"/>
      <c r="J233" s="265"/>
      <c r="K233" s="265"/>
      <c r="L233" s="270"/>
      <c r="M233" s="271"/>
      <c r="N233" s="272"/>
      <c r="O233" s="272"/>
      <c r="P233" s="272"/>
      <c r="Q233" s="272"/>
      <c r="R233" s="272"/>
      <c r="S233" s="272"/>
      <c r="T233" s="27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4" t="s">
        <v>178</v>
      </c>
      <c r="AU233" s="274" t="s">
        <v>89</v>
      </c>
      <c r="AV233" s="13" t="s">
        <v>89</v>
      </c>
      <c r="AW233" s="13" t="s">
        <v>36</v>
      </c>
      <c r="AX233" s="13" t="s">
        <v>80</v>
      </c>
      <c r="AY233" s="274" t="s">
        <v>170</v>
      </c>
    </row>
    <row r="234" s="14" customFormat="1">
      <c r="A234" s="14"/>
      <c r="B234" s="275"/>
      <c r="C234" s="276"/>
      <c r="D234" s="250" t="s">
        <v>178</v>
      </c>
      <c r="E234" s="277" t="s">
        <v>1</v>
      </c>
      <c r="F234" s="278" t="s">
        <v>186</v>
      </c>
      <c r="G234" s="276"/>
      <c r="H234" s="279">
        <v>20</v>
      </c>
      <c r="I234" s="280"/>
      <c r="J234" s="276"/>
      <c r="K234" s="276"/>
      <c r="L234" s="281"/>
      <c r="M234" s="282"/>
      <c r="N234" s="283"/>
      <c r="O234" s="283"/>
      <c r="P234" s="283"/>
      <c r="Q234" s="283"/>
      <c r="R234" s="283"/>
      <c r="S234" s="283"/>
      <c r="T234" s="28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5" t="s">
        <v>178</v>
      </c>
      <c r="AU234" s="285" t="s">
        <v>89</v>
      </c>
      <c r="AV234" s="14" t="s">
        <v>175</v>
      </c>
      <c r="AW234" s="14" t="s">
        <v>36</v>
      </c>
      <c r="AX234" s="14" t="s">
        <v>87</v>
      </c>
      <c r="AY234" s="285" t="s">
        <v>170</v>
      </c>
    </row>
    <row r="235" s="2" customFormat="1" ht="16.5" customHeight="1">
      <c r="A235" s="38"/>
      <c r="B235" s="39"/>
      <c r="C235" s="236" t="s">
        <v>574</v>
      </c>
      <c r="D235" s="236" t="s">
        <v>171</v>
      </c>
      <c r="E235" s="237" t="s">
        <v>835</v>
      </c>
      <c r="F235" s="238" t="s">
        <v>836</v>
      </c>
      <c r="G235" s="239" t="s">
        <v>793</v>
      </c>
      <c r="H235" s="240">
        <v>35</v>
      </c>
      <c r="I235" s="241"/>
      <c r="J235" s="242">
        <f>ROUND(I235*H235,2)</f>
        <v>0</v>
      </c>
      <c r="K235" s="243"/>
      <c r="L235" s="44"/>
      <c r="M235" s="244" t="s">
        <v>1</v>
      </c>
      <c r="N235" s="245" t="s">
        <v>45</v>
      </c>
      <c r="O235" s="91"/>
      <c r="P235" s="246">
        <f>O235*H235</f>
        <v>0</v>
      </c>
      <c r="Q235" s="246">
        <v>0.00062</v>
      </c>
      <c r="R235" s="246">
        <f>Q235*H235</f>
        <v>0.021700000000000001</v>
      </c>
      <c r="S235" s="246">
        <v>0</v>
      </c>
      <c r="T235" s="24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8" t="s">
        <v>175</v>
      </c>
      <c r="AT235" s="248" t="s">
        <v>171</v>
      </c>
      <c r="AU235" s="248" t="s">
        <v>89</v>
      </c>
      <c r="AY235" s="17" t="s">
        <v>170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7" t="s">
        <v>87</v>
      </c>
      <c r="BK235" s="249">
        <f>ROUND(I235*H235,2)</f>
        <v>0</v>
      </c>
      <c r="BL235" s="17" t="s">
        <v>175</v>
      </c>
      <c r="BM235" s="248" t="s">
        <v>577</v>
      </c>
    </row>
    <row r="236" s="13" customFormat="1">
      <c r="A236" s="13"/>
      <c r="B236" s="264"/>
      <c r="C236" s="265"/>
      <c r="D236" s="250" t="s">
        <v>178</v>
      </c>
      <c r="E236" s="266" t="s">
        <v>1</v>
      </c>
      <c r="F236" s="267" t="s">
        <v>822</v>
      </c>
      <c r="G236" s="265"/>
      <c r="H236" s="268">
        <v>35</v>
      </c>
      <c r="I236" s="269"/>
      <c r="J236" s="265"/>
      <c r="K236" s="265"/>
      <c r="L236" s="270"/>
      <c r="M236" s="271"/>
      <c r="N236" s="272"/>
      <c r="O236" s="272"/>
      <c r="P236" s="272"/>
      <c r="Q236" s="272"/>
      <c r="R236" s="272"/>
      <c r="S236" s="272"/>
      <c r="T236" s="27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4" t="s">
        <v>178</v>
      </c>
      <c r="AU236" s="274" t="s">
        <v>89</v>
      </c>
      <c r="AV236" s="13" t="s">
        <v>89</v>
      </c>
      <c r="AW236" s="13" t="s">
        <v>36</v>
      </c>
      <c r="AX236" s="13" t="s">
        <v>80</v>
      </c>
      <c r="AY236" s="274" t="s">
        <v>170</v>
      </c>
    </row>
    <row r="237" s="14" customFormat="1">
      <c r="A237" s="14"/>
      <c r="B237" s="275"/>
      <c r="C237" s="276"/>
      <c r="D237" s="250" t="s">
        <v>178</v>
      </c>
      <c r="E237" s="277" t="s">
        <v>1</v>
      </c>
      <c r="F237" s="278" t="s">
        <v>186</v>
      </c>
      <c r="G237" s="276"/>
      <c r="H237" s="279">
        <v>35</v>
      </c>
      <c r="I237" s="280"/>
      <c r="J237" s="276"/>
      <c r="K237" s="276"/>
      <c r="L237" s="281"/>
      <c r="M237" s="282"/>
      <c r="N237" s="283"/>
      <c r="O237" s="283"/>
      <c r="P237" s="283"/>
      <c r="Q237" s="283"/>
      <c r="R237" s="283"/>
      <c r="S237" s="283"/>
      <c r="T237" s="28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85" t="s">
        <v>178</v>
      </c>
      <c r="AU237" s="285" t="s">
        <v>89</v>
      </c>
      <c r="AV237" s="14" t="s">
        <v>175</v>
      </c>
      <c r="AW237" s="14" t="s">
        <v>36</v>
      </c>
      <c r="AX237" s="14" t="s">
        <v>87</v>
      </c>
      <c r="AY237" s="285" t="s">
        <v>170</v>
      </c>
    </row>
    <row r="238" s="11" customFormat="1" ht="22.8" customHeight="1">
      <c r="A238" s="11"/>
      <c r="B238" s="222"/>
      <c r="C238" s="223"/>
      <c r="D238" s="224" t="s">
        <v>79</v>
      </c>
      <c r="E238" s="295" t="s">
        <v>837</v>
      </c>
      <c r="F238" s="295" t="s">
        <v>838</v>
      </c>
      <c r="G238" s="223"/>
      <c r="H238" s="223"/>
      <c r="I238" s="226"/>
      <c r="J238" s="296">
        <f>BK238</f>
        <v>0</v>
      </c>
      <c r="K238" s="223"/>
      <c r="L238" s="228"/>
      <c r="M238" s="229"/>
      <c r="N238" s="230"/>
      <c r="O238" s="230"/>
      <c r="P238" s="231">
        <f>SUM(P239:P292)</f>
        <v>0</v>
      </c>
      <c r="Q238" s="230"/>
      <c r="R238" s="231">
        <f>SUM(R239:R292)</f>
        <v>137.02543</v>
      </c>
      <c r="S238" s="230"/>
      <c r="T238" s="232">
        <f>SUM(T239:T292)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33" t="s">
        <v>87</v>
      </c>
      <c r="AT238" s="234" t="s">
        <v>79</v>
      </c>
      <c r="AU238" s="234" t="s">
        <v>87</v>
      </c>
      <c r="AY238" s="233" t="s">
        <v>170</v>
      </c>
      <c r="BK238" s="235">
        <f>SUM(BK239:BK292)</f>
        <v>0</v>
      </c>
    </row>
    <row r="239" s="2" customFormat="1" ht="16.5" customHeight="1">
      <c r="A239" s="38"/>
      <c r="B239" s="39"/>
      <c r="C239" s="236" t="s">
        <v>478</v>
      </c>
      <c r="D239" s="236" t="s">
        <v>171</v>
      </c>
      <c r="E239" s="237" t="s">
        <v>839</v>
      </c>
      <c r="F239" s="238" t="s">
        <v>840</v>
      </c>
      <c r="G239" s="239" t="s">
        <v>793</v>
      </c>
      <c r="H239" s="240">
        <v>33</v>
      </c>
      <c r="I239" s="241"/>
      <c r="J239" s="242">
        <f>ROUND(I239*H239,2)</f>
        <v>0</v>
      </c>
      <c r="K239" s="243"/>
      <c r="L239" s="44"/>
      <c r="M239" s="244" t="s">
        <v>1</v>
      </c>
      <c r="N239" s="245" t="s">
        <v>45</v>
      </c>
      <c r="O239" s="91"/>
      <c r="P239" s="246">
        <f>O239*H239</f>
        <v>0</v>
      </c>
      <c r="Q239" s="246">
        <v>0.093259999999999996</v>
      </c>
      <c r="R239" s="246">
        <f>Q239*H239</f>
        <v>3.0775799999999998</v>
      </c>
      <c r="S239" s="246">
        <v>0</v>
      </c>
      <c r="T239" s="24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8" t="s">
        <v>175</v>
      </c>
      <c r="AT239" s="248" t="s">
        <v>171</v>
      </c>
      <c r="AU239" s="248" t="s">
        <v>89</v>
      </c>
      <c r="AY239" s="17" t="s">
        <v>170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7" t="s">
        <v>87</v>
      </c>
      <c r="BK239" s="249">
        <f>ROUND(I239*H239,2)</f>
        <v>0</v>
      </c>
      <c r="BL239" s="17" t="s">
        <v>175</v>
      </c>
      <c r="BM239" s="248" t="s">
        <v>582</v>
      </c>
    </row>
    <row r="240" s="12" customFormat="1">
      <c r="A240" s="12"/>
      <c r="B240" s="254"/>
      <c r="C240" s="255"/>
      <c r="D240" s="250" t="s">
        <v>178</v>
      </c>
      <c r="E240" s="256" t="s">
        <v>1</v>
      </c>
      <c r="F240" s="257" t="s">
        <v>841</v>
      </c>
      <c r="G240" s="255"/>
      <c r="H240" s="256" t="s">
        <v>1</v>
      </c>
      <c r="I240" s="258"/>
      <c r="J240" s="255"/>
      <c r="K240" s="255"/>
      <c r="L240" s="259"/>
      <c r="M240" s="260"/>
      <c r="N240" s="261"/>
      <c r="O240" s="261"/>
      <c r="P240" s="261"/>
      <c r="Q240" s="261"/>
      <c r="R240" s="261"/>
      <c r="S240" s="261"/>
      <c r="T240" s="26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63" t="s">
        <v>178</v>
      </c>
      <c r="AU240" s="263" t="s">
        <v>89</v>
      </c>
      <c r="AV240" s="12" t="s">
        <v>87</v>
      </c>
      <c r="AW240" s="12" t="s">
        <v>36</v>
      </c>
      <c r="AX240" s="12" t="s">
        <v>80</v>
      </c>
      <c r="AY240" s="263" t="s">
        <v>170</v>
      </c>
    </row>
    <row r="241" s="13" customFormat="1">
      <c r="A241" s="13"/>
      <c r="B241" s="264"/>
      <c r="C241" s="265"/>
      <c r="D241" s="250" t="s">
        <v>178</v>
      </c>
      <c r="E241" s="266" t="s">
        <v>1</v>
      </c>
      <c r="F241" s="267" t="s">
        <v>827</v>
      </c>
      <c r="G241" s="265"/>
      <c r="H241" s="268">
        <v>33</v>
      </c>
      <c r="I241" s="269"/>
      <c r="J241" s="265"/>
      <c r="K241" s="265"/>
      <c r="L241" s="270"/>
      <c r="M241" s="271"/>
      <c r="N241" s="272"/>
      <c r="O241" s="272"/>
      <c r="P241" s="272"/>
      <c r="Q241" s="272"/>
      <c r="R241" s="272"/>
      <c r="S241" s="272"/>
      <c r="T241" s="27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4" t="s">
        <v>178</v>
      </c>
      <c r="AU241" s="274" t="s">
        <v>89</v>
      </c>
      <c r="AV241" s="13" t="s">
        <v>89</v>
      </c>
      <c r="AW241" s="13" t="s">
        <v>36</v>
      </c>
      <c r="AX241" s="13" t="s">
        <v>80</v>
      </c>
      <c r="AY241" s="274" t="s">
        <v>170</v>
      </c>
    </row>
    <row r="242" s="14" customFormat="1">
      <c r="A242" s="14"/>
      <c r="B242" s="275"/>
      <c r="C242" s="276"/>
      <c r="D242" s="250" t="s">
        <v>178</v>
      </c>
      <c r="E242" s="277" t="s">
        <v>1</v>
      </c>
      <c r="F242" s="278" t="s">
        <v>186</v>
      </c>
      <c r="G242" s="276"/>
      <c r="H242" s="279">
        <v>33</v>
      </c>
      <c r="I242" s="280"/>
      <c r="J242" s="276"/>
      <c r="K242" s="276"/>
      <c r="L242" s="281"/>
      <c r="M242" s="282"/>
      <c r="N242" s="283"/>
      <c r="O242" s="283"/>
      <c r="P242" s="283"/>
      <c r="Q242" s="283"/>
      <c r="R242" s="283"/>
      <c r="S242" s="283"/>
      <c r="T242" s="28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85" t="s">
        <v>178</v>
      </c>
      <c r="AU242" s="285" t="s">
        <v>89</v>
      </c>
      <c r="AV242" s="14" t="s">
        <v>175</v>
      </c>
      <c r="AW242" s="14" t="s">
        <v>36</v>
      </c>
      <c r="AX242" s="14" t="s">
        <v>87</v>
      </c>
      <c r="AY242" s="285" t="s">
        <v>170</v>
      </c>
    </row>
    <row r="243" s="2" customFormat="1" ht="16.5" customHeight="1">
      <c r="A243" s="38"/>
      <c r="B243" s="39"/>
      <c r="C243" s="236" t="s">
        <v>584</v>
      </c>
      <c r="D243" s="236" t="s">
        <v>171</v>
      </c>
      <c r="E243" s="237" t="s">
        <v>842</v>
      </c>
      <c r="F243" s="238" t="s">
        <v>843</v>
      </c>
      <c r="G243" s="239" t="s">
        <v>793</v>
      </c>
      <c r="H243" s="240">
        <v>23</v>
      </c>
      <c r="I243" s="241"/>
      <c r="J243" s="242">
        <f>ROUND(I243*H243,2)</f>
        <v>0</v>
      </c>
      <c r="K243" s="243"/>
      <c r="L243" s="44"/>
      <c r="M243" s="244" t="s">
        <v>1</v>
      </c>
      <c r="N243" s="245" t="s">
        <v>45</v>
      </c>
      <c r="O243" s="91"/>
      <c r="P243" s="246">
        <f>O243*H243</f>
        <v>0</v>
      </c>
      <c r="Q243" s="246">
        <v>2.2089799999999999</v>
      </c>
      <c r="R243" s="246">
        <f>Q243*H243</f>
        <v>50.806539999999998</v>
      </c>
      <c r="S243" s="246">
        <v>0</v>
      </c>
      <c r="T243" s="24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8" t="s">
        <v>175</v>
      </c>
      <c r="AT243" s="248" t="s">
        <v>171</v>
      </c>
      <c r="AU243" s="248" t="s">
        <v>89</v>
      </c>
      <c r="AY243" s="17" t="s">
        <v>170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87</v>
      </c>
      <c r="BK243" s="249">
        <f>ROUND(I243*H243,2)</f>
        <v>0</v>
      </c>
      <c r="BL243" s="17" t="s">
        <v>175</v>
      </c>
      <c r="BM243" s="248" t="s">
        <v>585</v>
      </c>
    </row>
    <row r="244" s="13" customFormat="1">
      <c r="A244" s="13"/>
      <c r="B244" s="264"/>
      <c r="C244" s="265"/>
      <c r="D244" s="250" t="s">
        <v>178</v>
      </c>
      <c r="E244" s="266" t="s">
        <v>1</v>
      </c>
      <c r="F244" s="267" t="s">
        <v>540</v>
      </c>
      <c r="G244" s="265"/>
      <c r="H244" s="268">
        <v>23</v>
      </c>
      <c r="I244" s="269"/>
      <c r="J244" s="265"/>
      <c r="K244" s="265"/>
      <c r="L244" s="270"/>
      <c r="M244" s="271"/>
      <c r="N244" s="272"/>
      <c r="O244" s="272"/>
      <c r="P244" s="272"/>
      <c r="Q244" s="272"/>
      <c r="R244" s="272"/>
      <c r="S244" s="272"/>
      <c r="T244" s="27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4" t="s">
        <v>178</v>
      </c>
      <c r="AU244" s="274" t="s">
        <v>89</v>
      </c>
      <c r="AV244" s="13" t="s">
        <v>89</v>
      </c>
      <c r="AW244" s="13" t="s">
        <v>36</v>
      </c>
      <c r="AX244" s="13" t="s">
        <v>80</v>
      </c>
      <c r="AY244" s="274" t="s">
        <v>170</v>
      </c>
    </row>
    <row r="245" s="14" customFormat="1">
      <c r="A245" s="14"/>
      <c r="B245" s="275"/>
      <c r="C245" s="276"/>
      <c r="D245" s="250" t="s">
        <v>178</v>
      </c>
      <c r="E245" s="277" t="s">
        <v>1</v>
      </c>
      <c r="F245" s="278" t="s">
        <v>186</v>
      </c>
      <c r="G245" s="276"/>
      <c r="H245" s="279">
        <v>23</v>
      </c>
      <c r="I245" s="280"/>
      <c r="J245" s="276"/>
      <c r="K245" s="276"/>
      <c r="L245" s="281"/>
      <c r="M245" s="282"/>
      <c r="N245" s="283"/>
      <c r="O245" s="283"/>
      <c r="P245" s="283"/>
      <c r="Q245" s="283"/>
      <c r="R245" s="283"/>
      <c r="S245" s="283"/>
      <c r="T245" s="28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5" t="s">
        <v>178</v>
      </c>
      <c r="AU245" s="285" t="s">
        <v>89</v>
      </c>
      <c r="AV245" s="14" t="s">
        <v>175</v>
      </c>
      <c r="AW245" s="14" t="s">
        <v>36</v>
      </c>
      <c r="AX245" s="14" t="s">
        <v>87</v>
      </c>
      <c r="AY245" s="285" t="s">
        <v>170</v>
      </c>
    </row>
    <row r="246" s="2" customFormat="1" ht="16.5" customHeight="1">
      <c r="A246" s="38"/>
      <c r="B246" s="39"/>
      <c r="C246" s="236" t="s">
        <v>482</v>
      </c>
      <c r="D246" s="236" t="s">
        <v>171</v>
      </c>
      <c r="E246" s="237" t="s">
        <v>844</v>
      </c>
      <c r="F246" s="238" t="s">
        <v>845</v>
      </c>
      <c r="G246" s="239" t="s">
        <v>793</v>
      </c>
      <c r="H246" s="240">
        <v>23</v>
      </c>
      <c r="I246" s="241"/>
      <c r="J246" s="242">
        <f>ROUND(I246*H246,2)</f>
        <v>0</v>
      </c>
      <c r="K246" s="243"/>
      <c r="L246" s="44"/>
      <c r="M246" s="244" t="s">
        <v>1</v>
      </c>
      <c r="N246" s="245" t="s">
        <v>45</v>
      </c>
      <c r="O246" s="91"/>
      <c r="P246" s="246">
        <f>O246*H246</f>
        <v>0</v>
      </c>
      <c r="Q246" s="246">
        <v>0.505</v>
      </c>
      <c r="R246" s="246">
        <f>Q246*H246</f>
        <v>11.615</v>
      </c>
      <c r="S246" s="246">
        <v>0</v>
      </c>
      <c r="T246" s="24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8" t="s">
        <v>175</v>
      </c>
      <c r="AT246" s="248" t="s">
        <v>171</v>
      </c>
      <c r="AU246" s="248" t="s">
        <v>89</v>
      </c>
      <c r="AY246" s="17" t="s">
        <v>170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17" t="s">
        <v>87</v>
      </c>
      <c r="BK246" s="249">
        <f>ROUND(I246*H246,2)</f>
        <v>0</v>
      </c>
      <c r="BL246" s="17" t="s">
        <v>175</v>
      </c>
      <c r="BM246" s="248" t="s">
        <v>846</v>
      </c>
    </row>
    <row r="247" s="13" customFormat="1">
      <c r="A247" s="13"/>
      <c r="B247" s="264"/>
      <c r="C247" s="265"/>
      <c r="D247" s="250" t="s">
        <v>178</v>
      </c>
      <c r="E247" s="266" t="s">
        <v>1</v>
      </c>
      <c r="F247" s="267" t="s">
        <v>540</v>
      </c>
      <c r="G247" s="265"/>
      <c r="H247" s="268">
        <v>23</v>
      </c>
      <c r="I247" s="269"/>
      <c r="J247" s="265"/>
      <c r="K247" s="265"/>
      <c r="L247" s="270"/>
      <c r="M247" s="271"/>
      <c r="N247" s="272"/>
      <c r="O247" s="272"/>
      <c r="P247" s="272"/>
      <c r="Q247" s="272"/>
      <c r="R247" s="272"/>
      <c r="S247" s="272"/>
      <c r="T247" s="27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4" t="s">
        <v>178</v>
      </c>
      <c r="AU247" s="274" t="s">
        <v>89</v>
      </c>
      <c r="AV247" s="13" t="s">
        <v>89</v>
      </c>
      <c r="AW247" s="13" t="s">
        <v>36</v>
      </c>
      <c r="AX247" s="13" t="s">
        <v>80</v>
      </c>
      <c r="AY247" s="274" t="s">
        <v>170</v>
      </c>
    </row>
    <row r="248" s="14" customFormat="1">
      <c r="A248" s="14"/>
      <c r="B248" s="275"/>
      <c r="C248" s="276"/>
      <c r="D248" s="250" t="s">
        <v>178</v>
      </c>
      <c r="E248" s="277" t="s">
        <v>1</v>
      </c>
      <c r="F248" s="278" t="s">
        <v>186</v>
      </c>
      <c r="G248" s="276"/>
      <c r="H248" s="279">
        <v>23</v>
      </c>
      <c r="I248" s="280"/>
      <c r="J248" s="276"/>
      <c r="K248" s="276"/>
      <c r="L248" s="281"/>
      <c r="M248" s="282"/>
      <c r="N248" s="283"/>
      <c r="O248" s="283"/>
      <c r="P248" s="283"/>
      <c r="Q248" s="283"/>
      <c r="R248" s="283"/>
      <c r="S248" s="283"/>
      <c r="T248" s="28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85" t="s">
        <v>178</v>
      </c>
      <c r="AU248" s="285" t="s">
        <v>89</v>
      </c>
      <c r="AV248" s="14" t="s">
        <v>175</v>
      </c>
      <c r="AW248" s="14" t="s">
        <v>36</v>
      </c>
      <c r="AX248" s="14" t="s">
        <v>87</v>
      </c>
      <c r="AY248" s="285" t="s">
        <v>170</v>
      </c>
    </row>
    <row r="249" s="2" customFormat="1" ht="16.5" customHeight="1">
      <c r="A249" s="38"/>
      <c r="B249" s="39"/>
      <c r="C249" s="236" t="s">
        <v>847</v>
      </c>
      <c r="D249" s="236" t="s">
        <v>171</v>
      </c>
      <c r="E249" s="237" t="s">
        <v>848</v>
      </c>
      <c r="F249" s="238" t="s">
        <v>849</v>
      </c>
      <c r="G249" s="239" t="s">
        <v>793</v>
      </c>
      <c r="H249" s="240">
        <v>6</v>
      </c>
      <c r="I249" s="241"/>
      <c r="J249" s="242">
        <f>ROUND(I249*H249,2)</f>
        <v>0</v>
      </c>
      <c r="K249" s="243"/>
      <c r="L249" s="44"/>
      <c r="M249" s="244" t="s">
        <v>1</v>
      </c>
      <c r="N249" s="245" t="s">
        <v>45</v>
      </c>
      <c r="O249" s="91"/>
      <c r="P249" s="246">
        <f>O249*H249</f>
        <v>0</v>
      </c>
      <c r="Q249" s="246">
        <v>1</v>
      </c>
      <c r="R249" s="246">
        <f>Q249*H249</f>
        <v>6</v>
      </c>
      <c r="S249" s="246">
        <v>0</v>
      </c>
      <c r="T249" s="24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8" t="s">
        <v>175</v>
      </c>
      <c r="AT249" s="248" t="s">
        <v>171</v>
      </c>
      <c r="AU249" s="248" t="s">
        <v>89</v>
      </c>
      <c r="AY249" s="17" t="s">
        <v>170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7" t="s">
        <v>87</v>
      </c>
      <c r="BK249" s="249">
        <f>ROUND(I249*H249,2)</f>
        <v>0</v>
      </c>
      <c r="BL249" s="17" t="s">
        <v>175</v>
      </c>
      <c r="BM249" s="248" t="s">
        <v>850</v>
      </c>
    </row>
    <row r="250" s="13" customFormat="1">
      <c r="A250" s="13"/>
      <c r="B250" s="264"/>
      <c r="C250" s="265"/>
      <c r="D250" s="250" t="s">
        <v>178</v>
      </c>
      <c r="E250" s="266" t="s">
        <v>1</v>
      </c>
      <c r="F250" s="267" t="s">
        <v>200</v>
      </c>
      <c r="G250" s="265"/>
      <c r="H250" s="268">
        <v>6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4" t="s">
        <v>178</v>
      </c>
      <c r="AU250" s="274" t="s">
        <v>89</v>
      </c>
      <c r="AV250" s="13" t="s">
        <v>89</v>
      </c>
      <c r="AW250" s="13" t="s">
        <v>36</v>
      </c>
      <c r="AX250" s="13" t="s">
        <v>80</v>
      </c>
      <c r="AY250" s="274" t="s">
        <v>170</v>
      </c>
    </row>
    <row r="251" s="14" customFormat="1">
      <c r="A251" s="14"/>
      <c r="B251" s="275"/>
      <c r="C251" s="276"/>
      <c r="D251" s="250" t="s">
        <v>178</v>
      </c>
      <c r="E251" s="277" t="s">
        <v>1</v>
      </c>
      <c r="F251" s="278" t="s">
        <v>186</v>
      </c>
      <c r="G251" s="276"/>
      <c r="H251" s="279">
        <v>6</v>
      </c>
      <c r="I251" s="280"/>
      <c r="J251" s="276"/>
      <c r="K251" s="276"/>
      <c r="L251" s="281"/>
      <c r="M251" s="282"/>
      <c r="N251" s="283"/>
      <c r="O251" s="283"/>
      <c r="P251" s="283"/>
      <c r="Q251" s="283"/>
      <c r="R251" s="283"/>
      <c r="S251" s="283"/>
      <c r="T251" s="28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5" t="s">
        <v>178</v>
      </c>
      <c r="AU251" s="285" t="s">
        <v>89</v>
      </c>
      <c r="AV251" s="14" t="s">
        <v>175</v>
      </c>
      <c r="AW251" s="14" t="s">
        <v>36</v>
      </c>
      <c r="AX251" s="14" t="s">
        <v>87</v>
      </c>
      <c r="AY251" s="285" t="s">
        <v>170</v>
      </c>
    </row>
    <row r="252" s="2" customFormat="1" ht="16.5" customHeight="1">
      <c r="A252" s="38"/>
      <c r="B252" s="39"/>
      <c r="C252" s="236" t="s">
        <v>489</v>
      </c>
      <c r="D252" s="236" t="s">
        <v>171</v>
      </c>
      <c r="E252" s="237" t="s">
        <v>851</v>
      </c>
      <c r="F252" s="238" t="s">
        <v>852</v>
      </c>
      <c r="G252" s="239" t="s">
        <v>793</v>
      </c>
      <c r="H252" s="240">
        <v>16</v>
      </c>
      <c r="I252" s="241"/>
      <c r="J252" s="242">
        <f>ROUND(I252*H252,2)</f>
        <v>0</v>
      </c>
      <c r="K252" s="243"/>
      <c r="L252" s="44"/>
      <c r="M252" s="244" t="s">
        <v>1</v>
      </c>
      <c r="N252" s="245" t="s">
        <v>45</v>
      </c>
      <c r="O252" s="91"/>
      <c r="P252" s="246">
        <f>O252*H252</f>
        <v>0</v>
      </c>
      <c r="Q252" s="246">
        <v>0.25</v>
      </c>
      <c r="R252" s="246">
        <f>Q252*H252</f>
        <v>4</v>
      </c>
      <c r="S252" s="246">
        <v>0</v>
      </c>
      <c r="T252" s="24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8" t="s">
        <v>175</v>
      </c>
      <c r="AT252" s="248" t="s">
        <v>171</v>
      </c>
      <c r="AU252" s="248" t="s">
        <v>89</v>
      </c>
      <c r="AY252" s="17" t="s">
        <v>170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7" t="s">
        <v>87</v>
      </c>
      <c r="BK252" s="249">
        <f>ROUND(I252*H252,2)</f>
        <v>0</v>
      </c>
      <c r="BL252" s="17" t="s">
        <v>175</v>
      </c>
      <c r="BM252" s="248" t="s">
        <v>853</v>
      </c>
    </row>
    <row r="253" s="13" customFormat="1">
      <c r="A253" s="13"/>
      <c r="B253" s="264"/>
      <c r="C253" s="265"/>
      <c r="D253" s="250" t="s">
        <v>178</v>
      </c>
      <c r="E253" s="266" t="s">
        <v>1</v>
      </c>
      <c r="F253" s="267" t="s">
        <v>253</v>
      </c>
      <c r="G253" s="265"/>
      <c r="H253" s="268">
        <v>16</v>
      </c>
      <c r="I253" s="269"/>
      <c r="J253" s="265"/>
      <c r="K253" s="265"/>
      <c r="L253" s="270"/>
      <c r="M253" s="271"/>
      <c r="N253" s="272"/>
      <c r="O253" s="272"/>
      <c r="P253" s="272"/>
      <c r="Q253" s="272"/>
      <c r="R253" s="272"/>
      <c r="S253" s="272"/>
      <c r="T253" s="27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4" t="s">
        <v>178</v>
      </c>
      <c r="AU253" s="274" t="s">
        <v>89</v>
      </c>
      <c r="AV253" s="13" t="s">
        <v>89</v>
      </c>
      <c r="AW253" s="13" t="s">
        <v>36</v>
      </c>
      <c r="AX253" s="13" t="s">
        <v>80</v>
      </c>
      <c r="AY253" s="274" t="s">
        <v>170</v>
      </c>
    </row>
    <row r="254" s="14" customFormat="1">
      <c r="A254" s="14"/>
      <c r="B254" s="275"/>
      <c r="C254" s="276"/>
      <c r="D254" s="250" t="s">
        <v>178</v>
      </c>
      <c r="E254" s="277" t="s">
        <v>1</v>
      </c>
      <c r="F254" s="278" t="s">
        <v>186</v>
      </c>
      <c r="G254" s="276"/>
      <c r="H254" s="279">
        <v>16</v>
      </c>
      <c r="I254" s="280"/>
      <c r="J254" s="276"/>
      <c r="K254" s="276"/>
      <c r="L254" s="281"/>
      <c r="M254" s="282"/>
      <c r="N254" s="283"/>
      <c r="O254" s="283"/>
      <c r="P254" s="283"/>
      <c r="Q254" s="283"/>
      <c r="R254" s="283"/>
      <c r="S254" s="283"/>
      <c r="T254" s="28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85" t="s">
        <v>178</v>
      </c>
      <c r="AU254" s="285" t="s">
        <v>89</v>
      </c>
      <c r="AV254" s="14" t="s">
        <v>175</v>
      </c>
      <c r="AW254" s="14" t="s">
        <v>36</v>
      </c>
      <c r="AX254" s="14" t="s">
        <v>87</v>
      </c>
      <c r="AY254" s="285" t="s">
        <v>170</v>
      </c>
    </row>
    <row r="255" s="2" customFormat="1" ht="16.5" customHeight="1">
      <c r="A255" s="38"/>
      <c r="B255" s="39"/>
      <c r="C255" s="236" t="s">
        <v>827</v>
      </c>
      <c r="D255" s="236" t="s">
        <v>171</v>
      </c>
      <c r="E255" s="237" t="s">
        <v>854</v>
      </c>
      <c r="F255" s="238" t="s">
        <v>855</v>
      </c>
      <c r="G255" s="239" t="s">
        <v>793</v>
      </c>
      <c r="H255" s="240">
        <v>15</v>
      </c>
      <c r="I255" s="241"/>
      <c r="J255" s="242">
        <f>ROUND(I255*H255,2)</f>
        <v>0</v>
      </c>
      <c r="K255" s="243"/>
      <c r="L255" s="44"/>
      <c r="M255" s="244" t="s">
        <v>1</v>
      </c>
      <c r="N255" s="245" t="s">
        <v>45</v>
      </c>
      <c r="O255" s="91"/>
      <c r="P255" s="246">
        <f>O255*H255</f>
        <v>0</v>
      </c>
      <c r="Q255" s="246">
        <v>0.5</v>
      </c>
      <c r="R255" s="246">
        <f>Q255*H255</f>
        <v>7.5</v>
      </c>
      <c r="S255" s="246">
        <v>0</v>
      </c>
      <c r="T255" s="24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8" t="s">
        <v>175</v>
      </c>
      <c r="AT255" s="248" t="s">
        <v>171</v>
      </c>
      <c r="AU255" s="248" t="s">
        <v>89</v>
      </c>
      <c r="AY255" s="17" t="s">
        <v>170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7" t="s">
        <v>87</v>
      </c>
      <c r="BK255" s="249">
        <f>ROUND(I255*H255,2)</f>
        <v>0</v>
      </c>
      <c r="BL255" s="17" t="s">
        <v>175</v>
      </c>
      <c r="BM255" s="248" t="s">
        <v>856</v>
      </c>
    </row>
    <row r="256" s="13" customFormat="1">
      <c r="A256" s="13"/>
      <c r="B256" s="264"/>
      <c r="C256" s="265"/>
      <c r="D256" s="250" t="s">
        <v>178</v>
      </c>
      <c r="E256" s="266" t="s">
        <v>1</v>
      </c>
      <c r="F256" s="267" t="s">
        <v>8</v>
      </c>
      <c r="G256" s="265"/>
      <c r="H256" s="268">
        <v>15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4" t="s">
        <v>178</v>
      </c>
      <c r="AU256" s="274" t="s">
        <v>89</v>
      </c>
      <c r="AV256" s="13" t="s">
        <v>89</v>
      </c>
      <c r="AW256" s="13" t="s">
        <v>36</v>
      </c>
      <c r="AX256" s="13" t="s">
        <v>80</v>
      </c>
      <c r="AY256" s="274" t="s">
        <v>170</v>
      </c>
    </row>
    <row r="257" s="14" customFormat="1">
      <c r="A257" s="14"/>
      <c r="B257" s="275"/>
      <c r="C257" s="276"/>
      <c r="D257" s="250" t="s">
        <v>178</v>
      </c>
      <c r="E257" s="277" t="s">
        <v>1</v>
      </c>
      <c r="F257" s="278" t="s">
        <v>186</v>
      </c>
      <c r="G257" s="276"/>
      <c r="H257" s="279">
        <v>15</v>
      </c>
      <c r="I257" s="280"/>
      <c r="J257" s="276"/>
      <c r="K257" s="276"/>
      <c r="L257" s="281"/>
      <c r="M257" s="282"/>
      <c r="N257" s="283"/>
      <c r="O257" s="283"/>
      <c r="P257" s="283"/>
      <c r="Q257" s="283"/>
      <c r="R257" s="283"/>
      <c r="S257" s="283"/>
      <c r="T257" s="28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85" t="s">
        <v>178</v>
      </c>
      <c r="AU257" s="285" t="s">
        <v>89</v>
      </c>
      <c r="AV257" s="14" t="s">
        <v>175</v>
      </c>
      <c r="AW257" s="14" t="s">
        <v>36</v>
      </c>
      <c r="AX257" s="14" t="s">
        <v>87</v>
      </c>
      <c r="AY257" s="285" t="s">
        <v>170</v>
      </c>
    </row>
    <row r="258" s="2" customFormat="1" ht="16.5" customHeight="1">
      <c r="A258" s="38"/>
      <c r="B258" s="39"/>
      <c r="C258" s="236" t="s">
        <v>505</v>
      </c>
      <c r="D258" s="236" t="s">
        <v>171</v>
      </c>
      <c r="E258" s="237" t="s">
        <v>857</v>
      </c>
      <c r="F258" s="238" t="s">
        <v>858</v>
      </c>
      <c r="G258" s="239" t="s">
        <v>793</v>
      </c>
      <c r="H258" s="240">
        <v>60</v>
      </c>
      <c r="I258" s="241"/>
      <c r="J258" s="242">
        <f>ROUND(I258*H258,2)</f>
        <v>0</v>
      </c>
      <c r="K258" s="243"/>
      <c r="L258" s="44"/>
      <c r="M258" s="244" t="s">
        <v>1</v>
      </c>
      <c r="N258" s="245" t="s">
        <v>45</v>
      </c>
      <c r="O258" s="91"/>
      <c r="P258" s="246">
        <f>O258*H258</f>
        <v>0</v>
      </c>
      <c r="Q258" s="246">
        <v>0.002</v>
      </c>
      <c r="R258" s="246">
        <f>Q258*H258</f>
        <v>0.12</v>
      </c>
      <c r="S258" s="246">
        <v>0</v>
      </c>
      <c r="T258" s="24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8" t="s">
        <v>175</v>
      </c>
      <c r="AT258" s="248" t="s">
        <v>171</v>
      </c>
      <c r="AU258" s="248" t="s">
        <v>89</v>
      </c>
      <c r="AY258" s="17" t="s">
        <v>170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7" t="s">
        <v>87</v>
      </c>
      <c r="BK258" s="249">
        <f>ROUND(I258*H258,2)</f>
        <v>0</v>
      </c>
      <c r="BL258" s="17" t="s">
        <v>175</v>
      </c>
      <c r="BM258" s="248" t="s">
        <v>859</v>
      </c>
    </row>
    <row r="259" s="13" customFormat="1">
      <c r="A259" s="13"/>
      <c r="B259" s="264"/>
      <c r="C259" s="265"/>
      <c r="D259" s="250" t="s">
        <v>178</v>
      </c>
      <c r="E259" s="266" t="s">
        <v>1</v>
      </c>
      <c r="F259" s="267" t="s">
        <v>846</v>
      </c>
      <c r="G259" s="265"/>
      <c r="H259" s="268">
        <v>60</v>
      </c>
      <c r="I259" s="269"/>
      <c r="J259" s="265"/>
      <c r="K259" s="265"/>
      <c r="L259" s="270"/>
      <c r="M259" s="271"/>
      <c r="N259" s="272"/>
      <c r="O259" s="272"/>
      <c r="P259" s="272"/>
      <c r="Q259" s="272"/>
      <c r="R259" s="272"/>
      <c r="S259" s="272"/>
      <c r="T259" s="27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4" t="s">
        <v>178</v>
      </c>
      <c r="AU259" s="274" t="s">
        <v>89</v>
      </c>
      <c r="AV259" s="13" t="s">
        <v>89</v>
      </c>
      <c r="AW259" s="13" t="s">
        <v>36</v>
      </c>
      <c r="AX259" s="13" t="s">
        <v>80</v>
      </c>
      <c r="AY259" s="274" t="s">
        <v>170</v>
      </c>
    </row>
    <row r="260" s="14" customFormat="1">
      <c r="A260" s="14"/>
      <c r="B260" s="275"/>
      <c r="C260" s="276"/>
      <c r="D260" s="250" t="s">
        <v>178</v>
      </c>
      <c r="E260" s="277" t="s">
        <v>1</v>
      </c>
      <c r="F260" s="278" t="s">
        <v>186</v>
      </c>
      <c r="G260" s="276"/>
      <c r="H260" s="279">
        <v>60</v>
      </c>
      <c r="I260" s="280"/>
      <c r="J260" s="276"/>
      <c r="K260" s="276"/>
      <c r="L260" s="281"/>
      <c r="M260" s="282"/>
      <c r="N260" s="283"/>
      <c r="O260" s="283"/>
      <c r="P260" s="283"/>
      <c r="Q260" s="283"/>
      <c r="R260" s="283"/>
      <c r="S260" s="283"/>
      <c r="T260" s="28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85" t="s">
        <v>178</v>
      </c>
      <c r="AU260" s="285" t="s">
        <v>89</v>
      </c>
      <c r="AV260" s="14" t="s">
        <v>175</v>
      </c>
      <c r="AW260" s="14" t="s">
        <v>36</v>
      </c>
      <c r="AX260" s="14" t="s">
        <v>87</v>
      </c>
      <c r="AY260" s="285" t="s">
        <v>170</v>
      </c>
    </row>
    <row r="261" s="2" customFormat="1" ht="21.75" customHeight="1">
      <c r="A261" s="38"/>
      <c r="B261" s="39"/>
      <c r="C261" s="236" t="s">
        <v>822</v>
      </c>
      <c r="D261" s="236" t="s">
        <v>171</v>
      </c>
      <c r="E261" s="237" t="s">
        <v>860</v>
      </c>
      <c r="F261" s="238" t="s">
        <v>861</v>
      </c>
      <c r="G261" s="239" t="s">
        <v>793</v>
      </c>
      <c r="H261" s="240">
        <v>23</v>
      </c>
      <c r="I261" s="241"/>
      <c r="J261" s="242">
        <f>ROUND(I261*H261,2)</f>
        <v>0</v>
      </c>
      <c r="K261" s="243"/>
      <c r="L261" s="44"/>
      <c r="M261" s="244" t="s">
        <v>1</v>
      </c>
      <c r="N261" s="245" t="s">
        <v>45</v>
      </c>
      <c r="O261" s="91"/>
      <c r="P261" s="246">
        <f>O261*H261</f>
        <v>0</v>
      </c>
      <c r="Q261" s="246">
        <v>1.6000000000000001</v>
      </c>
      <c r="R261" s="246">
        <f>Q261*H261</f>
        <v>36.800000000000004</v>
      </c>
      <c r="S261" s="246">
        <v>0</v>
      </c>
      <c r="T261" s="24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8" t="s">
        <v>175</v>
      </c>
      <c r="AT261" s="248" t="s">
        <v>171</v>
      </c>
      <c r="AU261" s="248" t="s">
        <v>89</v>
      </c>
      <c r="AY261" s="17" t="s">
        <v>170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7" t="s">
        <v>87</v>
      </c>
      <c r="BK261" s="249">
        <f>ROUND(I261*H261,2)</f>
        <v>0</v>
      </c>
      <c r="BL261" s="17" t="s">
        <v>175</v>
      </c>
      <c r="BM261" s="248" t="s">
        <v>673</v>
      </c>
    </row>
    <row r="262" s="13" customFormat="1">
      <c r="A262" s="13"/>
      <c r="B262" s="264"/>
      <c r="C262" s="265"/>
      <c r="D262" s="250" t="s">
        <v>178</v>
      </c>
      <c r="E262" s="266" t="s">
        <v>1</v>
      </c>
      <c r="F262" s="267" t="s">
        <v>540</v>
      </c>
      <c r="G262" s="265"/>
      <c r="H262" s="268">
        <v>23</v>
      </c>
      <c r="I262" s="269"/>
      <c r="J262" s="265"/>
      <c r="K262" s="265"/>
      <c r="L262" s="270"/>
      <c r="M262" s="271"/>
      <c r="N262" s="272"/>
      <c r="O262" s="272"/>
      <c r="P262" s="272"/>
      <c r="Q262" s="272"/>
      <c r="R262" s="272"/>
      <c r="S262" s="272"/>
      <c r="T262" s="27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4" t="s">
        <v>178</v>
      </c>
      <c r="AU262" s="274" t="s">
        <v>89</v>
      </c>
      <c r="AV262" s="13" t="s">
        <v>89</v>
      </c>
      <c r="AW262" s="13" t="s">
        <v>36</v>
      </c>
      <c r="AX262" s="13" t="s">
        <v>80</v>
      </c>
      <c r="AY262" s="274" t="s">
        <v>170</v>
      </c>
    </row>
    <row r="263" s="14" customFormat="1">
      <c r="A263" s="14"/>
      <c r="B263" s="275"/>
      <c r="C263" s="276"/>
      <c r="D263" s="250" t="s">
        <v>178</v>
      </c>
      <c r="E263" s="277" t="s">
        <v>1</v>
      </c>
      <c r="F263" s="278" t="s">
        <v>186</v>
      </c>
      <c r="G263" s="276"/>
      <c r="H263" s="279">
        <v>23</v>
      </c>
      <c r="I263" s="280"/>
      <c r="J263" s="276"/>
      <c r="K263" s="276"/>
      <c r="L263" s="281"/>
      <c r="M263" s="282"/>
      <c r="N263" s="283"/>
      <c r="O263" s="283"/>
      <c r="P263" s="283"/>
      <c r="Q263" s="283"/>
      <c r="R263" s="283"/>
      <c r="S263" s="283"/>
      <c r="T263" s="28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85" t="s">
        <v>178</v>
      </c>
      <c r="AU263" s="285" t="s">
        <v>89</v>
      </c>
      <c r="AV263" s="14" t="s">
        <v>175</v>
      </c>
      <c r="AW263" s="14" t="s">
        <v>36</v>
      </c>
      <c r="AX263" s="14" t="s">
        <v>87</v>
      </c>
      <c r="AY263" s="285" t="s">
        <v>170</v>
      </c>
    </row>
    <row r="264" s="2" customFormat="1" ht="16.5" customHeight="1">
      <c r="A264" s="38"/>
      <c r="B264" s="39"/>
      <c r="C264" s="236" t="s">
        <v>511</v>
      </c>
      <c r="D264" s="236" t="s">
        <v>171</v>
      </c>
      <c r="E264" s="237" t="s">
        <v>862</v>
      </c>
      <c r="F264" s="238" t="s">
        <v>863</v>
      </c>
      <c r="G264" s="239" t="s">
        <v>807</v>
      </c>
      <c r="H264" s="240">
        <v>963.89999999999998</v>
      </c>
      <c r="I264" s="241"/>
      <c r="J264" s="242">
        <f>ROUND(I264*H264,2)</f>
        <v>0</v>
      </c>
      <c r="K264" s="243"/>
      <c r="L264" s="44"/>
      <c r="M264" s="244" t="s">
        <v>1</v>
      </c>
      <c r="N264" s="245" t="s">
        <v>45</v>
      </c>
      <c r="O264" s="91"/>
      <c r="P264" s="246">
        <f>O264*H264</f>
        <v>0</v>
      </c>
      <c r="Q264" s="246">
        <v>0</v>
      </c>
      <c r="R264" s="246">
        <f>Q264*H264</f>
        <v>0</v>
      </c>
      <c r="S264" s="246">
        <v>0</v>
      </c>
      <c r="T264" s="24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8" t="s">
        <v>175</v>
      </c>
      <c r="AT264" s="248" t="s">
        <v>171</v>
      </c>
      <c r="AU264" s="248" t="s">
        <v>89</v>
      </c>
      <c r="AY264" s="17" t="s">
        <v>170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7" t="s">
        <v>87</v>
      </c>
      <c r="BK264" s="249">
        <f>ROUND(I264*H264,2)</f>
        <v>0</v>
      </c>
      <c r="BL264" s="17" t="s">
        <v>175</v>
      </c>
      <c r="BM264" s="248" t="s">
        <v>864</v>
      </c>
    </row>
    <row r="265" s="13" customFormat="1">
      <c r="A265" s="13"/>
      <c r="B265" s="264"/>
      <c r="C265" s="265"/>
      <c r="D265" s="250" t="s">
        <v>178</v>
      </c>
      <c r="E265" s="266" t="s">
        <v>1</v>
      </c>
      <c r="F265" s="267" t="s">
        <v>865</v>
      </c>
      <c r="G265" s="265"/>
      <c r="H265" s="268">
        <v>365.39999999999998</v>
      </c>
      <c r="I265" s="269"/>
      <c r="J265" s="265"/>
      <c r="K265" s="265"/>
      <c r="L265" s="270"/>
      <c r="M265" s="271"/>
      <c r="N265" s="272"/>
      <c r="O265" s="272"/>
      <c r="P265" s="272"/>
      <c r="Q265" s="272"/>
      <c r="R265" s="272"/>
      <c r="S265" s="272"/>
      <c r="T265" s="27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4" t="s">
        <v>178</v>
      </c>
      <c r="AU265" s="274" t="s">
        <v>89</v>
      </c>
      <c r="AV265" s="13" t="s">
        <v>89</v>
      </c>
      <c r="AW265" s="13" t="s">
        <v>36</v>
      </c>
      <c r="AX265" s="13" t="s">
        <v>80</v>
      </c>
      <c r="AY265" s="274" t="s">
        <v>170</v>
      </c>
    </row>
    <row r="266" s="13" customFormat="1">
      <c r="A266" s="13"/>
      <c r="B266" s="264"/>
      <c r="C266" s="265"/>
      <c r="D266" s="250" t="s">
        <v>178</v>
      </c>
      <c r="E266" s="266" t="s">
        <v>1</v>
      </c>
      <c r="F266" s="267" t="s">
        <v>866</v>
      </c>
      <c r="G266" s="265"/>
      <c r="H266" s="268">
        <v>74.025000000000006</v>
      </c>
      <c r="I266" s="269"/>
      <c r="J266" s="265"/>
      <c r="K266" s="265"/>
      <c r="L266" s="270"/>
      <c r="M266" s="271"/>
      <c r="N266" s="272"/>
      <c r="O266" s="272"/>
      <c r="P266" s="272"/>
      <c r="Q266" s="272"/>
      <c r="R266" s="272"/>
      <c r="S266" s="272"/>
      <c r="T266" s="27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4" t="s">
        <v>178</v>
      </c>
      <c r="AU266" s="274" t="s">
        <v>89</v>
      </c>
      <c r="AV266" s="13" t="s">
        <v>89</v>
      </c>
      <c r="AW266" s="13" t="s">
        <v>36</v>
      </c>
      <c r="AX266" s="13" t="s">
        <v>80</v>
      </c>
      <c r="AY266" s="274" t="s">
        <v>170</v>
      </c>
    </row>
    <row r="267" s="13" customFormat="1">
      <c r="A267" s="13"/>
      <c r="B267" s="264"/>
      <c r="C267" s="265"/>
      <c r="D267" s="250" t="s">
        <v>178</v>
      </c>
      <c r="E267" s="266" t="s">
        <v>1</v>
      </c>
      <c r="F267" s="267" t="s">
        <v>867</v>
      </c>
      <c r="G267" s="265"/>
      <c r="H267" s="268">
        <v>270.89999999999998</v>
      </c>
      <c r="I267" s="269"/>
      <c r="J267" s="265"/>
      <c r="K267" s="265"/>
      <c r="L267" s="270"/>
      <c r="M267" s="271"/>
      <c r="N267" s="272"/>
      <c r="O267" s="272"/>
      <c r="P267" s="272"/>
      <c r="Q267" s="272"/>
      <c r="R267" s="272"/>
      <c r="S267" s="272"/>
      <c r="T267" s="27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4" t="s">
        <v>178</v>
      </c>
      <c r="AU267" s="274" t="s">
        <v>89</v>
      </c>
      <c r="AV267" s="13" t="s">
        <v>89</v>
      </c>
      <c r="AW267" s="13" t="s">
        <v>36</v>
      </c>
      <c r="AX267" s="13" t="s">
        <v>80</v>
      </c>
      <c r="AY267" s="274" t="s">
        <v>170</v>
      </c>
    </row>
    <row r="268" s="13" customFormat="1">
      <c r="A268" s="13"/>
      <c r="B268" s="264"/>
      <c r="C268" s="265"/>
      <c r="D268" s="250" t="s">
        <v>178</v>
      </c>
      <c r="E268" s="266" t="s">
        <v>1</v>
      </c>
      <c r="F268" s="267" t="s">
        <v>868</v>
      </c>
      <c r="G268" s="265"/>
      <c r="H268" s="268">
        <v>27.824999999999999</v>
      </c>
      <c r="I268" s="269"/>
      <c r="J268" s="265"/>
      <c r="K268" s="265"/>
      <c r="L268" s="270"/>
      <c r="M268" s="271"/>
      <c r="N268" s="272"/>
      <c r="O268" s="272"/>
      <c r="P268" s="272"/>
      <c r="Q268" s="272"/>
      <c r="R268" s="272"/>
      <c r="S268" s="272"/>
      <c r="T268" s="27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4" t="s">
        <v>178</v>
      </c>
      <c r="AU268" s="274" t="s">
        <v>89</v>
      </c>
      <c r="AV268" s="13" t="s">
        <v>89</v>
      </c>
      <c r="AW268" s="13" t="s">
        <v>36</v>
      </c>
      <c r="AX268" s="13" t="s">
        <v>80</v>
      </c>
      <c r="AY268" s="274" t="s">
        <v>170</v>
      </c>
    </row>
    <row r="269" s="13" customFormat="1">
      <c r="A269" s="13"/>
      <c r="B269" s="264"/>
      <c r="C269" s="265"/>
      <c r="D269" s="250" t="s">
        <v>178</v>
      </c>
      <c r="E269" s="266" t="s">
        <v>1</v>
      </c>
      <c r="F269" s="267" t="s">
        <v>869</v>
      </c>
      <c r="G269" s="265"/>
      <c r="H269" s="268">
        <v>225.75</v>
      </c>
      <c r="I269" s="269"/>
      <c r="J269" s="265"/>
      <c r="K269" s="265"/>
      <c r="L269" s="270"/>
      <c r="M269" s="271"/>
      <c r="N269" s="272"/>
      <c r="O269" s="272"/>
      <c r="P269" s="272"/>
      <c r="Q269" s="272"/>
      <c r="R269" s="272"/>
      <c r="S269" s="272"/>
      <c r="T269" s="27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4" t="s">
        <v>178</v>
      </c>
      <c r="AU269" s="274" t="s">
        <v>89</v>
      </c>
      <c r="AV269" s="13" t="s">
        <v>89</v>
      </c>
      <c r="AW269" s="13" t="s">
        <v>36</v>
      </c>
      <c r="AX269" s="13" t="s">
        <v>80</v>
      </c>
      <c r="AY269" s="274" t="s">
        <v>170</v>
      </c>
    </row>
    <row r="270" s="14" customFormat="1">
      <c r="A270" s="14"/>
      <c r="B270" s="275"/>
      <c r="C270" s="276"/>
      <c r="D270" s="250" t="s">
        <v>178</v>
      </c>
      <c r="E270" s="277" t="s">
        <v>1</v>
      </c>
      <c r="F270" s="278" t="s">
        <v>186</v>
      </c>
      <c r="G270" s="276"/>
      <c r="H270" s="279">
        <v>963.89999999999998</v>
      </c>
      <c r="I270" s="280"/>
      <c r="J270" s="276"/>
      <c r="K270" s="276"/>
      <c r="L270" s="281"/>
      <c r="M270" s="282"/>
      <c r="N270" s="283"/>
      <c r="O270" s="283"/>
      <c r="P270" s="283"/>
      <c r="Q270" s="283"/>
      <c r="R270" s="283"/>
      <c r="S270" s="283"/>
      <c r="T270" s="28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85" t="s">
        <v>178</v>
      </c>
      <c r="AU270" s="285" t="s">
        <v>89</v>
      </c>
      <c r="AV270" s="14" t="s">
        <v>175</v>
      </c>
      <c r="AW270" s="14" t="s">
        <v>36</v>
      </c>
      <c r="AX270" s="14" t="s">
        <v>87</v>
      </c>
      <c r="AY270" s="285" t="s">
        <v>170</v>
      </c>
    </row>
    <row r="271" s="2" customFormat="1" ht="16.5" customHeight="1">
      <c r="A271" s="38"/>
      <c r="B271" s="39"/>
      <c r="C271" s="236" t="s">
        <v>870</v>
      </c>
      <c r="D271" s="236" t="s">
        <v>171</v>
      </c>
      <c r="E271" s="237" t="s">
        <v>871</v>
      </c>
      <c r="F271" s="238" t="s">
        <v>872</v>
      </c>
      <c r="G271" s="239" t="s">
        <v>732</v>
      </c>
      <c r="H271" s="240">
        <v>6</v>
      </c>
      <c r="I271" s="241"/>
      <c r="J271" s="242">
        <f>ROUND(I271*H271,2)</f>
        <v>0</v>
      </c>
      <c r="K271" s="243"/>
      <c r="L271" s="44"/>
      <c r="M271" s="244" t="s">
        <v>1</v>
      </c>
      <c r="N271" s="245" t="s">
        <v>45</v>
      </c>
      <c r="O271" s="91"/>
      <c r="P271" s="246">
        <f>O271*H271</f>
        <v>0</v>
      </c>
      <c r="Q271" s="246">
        <v>2.5249999999999999</v>
      </c>
      <c r="R271" s="246">
        <f>Q271*H271</f>
        <v>15.149999999999999</v>
      </c>
      <c r="S271" s="246">
        <v>0</v>
      </c>
      <c r="T271" s="24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8" t="s">
        <v>175</v>
      </c>
      <c r="AT271" s="248" t="s">
        <v>171</v>
      </c>
      <c r="AU271" s="248" t="s">
        <v>89</v>
      </c>
      <c r="AY271" s="17" t="s">
        <v>170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7" t="s">
        <v>87</v>
      </c>
      <c r="BK271" s="249">
        <f>ROUND(I271*H271,2)</f>
        <v>0</v>
      </c>
      <c r="BL271" s="17" t="s">
        <v>175</v>
      </c>
      <c r="BM271" s="248" t="s">
        <v>873</v>
      </c>
    </row>
    <row r="272" s="13" customFormat="1">
      <c r="A272" s="13"/>
      <c r="B272" s="264"/>
      <c r="C272" s="265"/>
      <c r="D272" s="250" t="s">
        <v>178</v>
      </c>
      <c r="E272" s="266" t="s">
        <v>1</v>
      </c>
      <c r="F272" s="267" t="s">
        <v>874</v>
      </c>
      <c r="G272" s="265"/>
      <c r="H272" s="268">
        <v>6</v>
      </c>
      <c r="I272" s="269"/>
      <c r="J272" s="265"/>
      <c r="K272" s="265"/>
      <c r="L272" s="270"/>
      <c r="M272" s="271"/>
      <c r="N272" s="272"/>
      <c r="O272" s="272"/>
      <c r="P272" s="272"/>
      <c r="Q272" s="272"/>
      <c r="R272" s="272"/>
      <c r="S272" s="272"/>
      <c r="T272" s="27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4" t="s">
        <v>178</v>
      </c>
      <c r="AU272" s="274" t="s">
        <v>89</v>
      </c>
      <c r="AV272" s="13" t="s">
        <v>89</v>
      </c>
      <c r="AW272" s="13" t="s">
        <v>36</v>
      </c>
      <c r="AX272" s="13" t="s">
        <v>80</v>
      </c>
      <c r="AY272" s="274" t="s">
        <v>170</v>
      </c>
    </row>
    <row r="273" s="14" customFormat="1">
      <c r="A273" s="14"/>
      <c r="B273" s="275"/>
      <c r="C273" s="276"/>
      <c r="D273" s="250" t="s">
        <v>178</v>
      </c>
      <c r="E273" s="277" t="s">
        <v>1</v>
      </c>
      <c r="F273" s="278" t="s">
        <v>186</v>
      </c>
      <c r="G273" s="276"/>
      <c r="H273" s="279">
        <v>6</v>
      </c>
      <c r="I273" s="280"/>
      <c r="J273" s="276"/>
      <c r="K273" s="276"/>
      <c r="L273" s="281"/>
      <c r="M273" s="282"/>
      <c r="N273" s="283"/>
      <c r="O273" s="283"/>
      <c r="P273" s="283"/>
      <c r="Q273" s="283"/>
      <c r="R273" s="283"/>
      <c r="S273" s="283"/>
      <c r="T273" s="28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85" t="s">
        <v>178</v>
      </c>
      <c r="AU273" s="285" t="s">
        <v>89</v>
      </c>
      <c r="AV273" s="14" t="s">
        <v>175</v>
      </c>
      <c r="AW273" s="14" t="s">
        <v>36</v>
      </c>
      <c r="AX273" s="14" t="s">
        <v>87</v>
      </c>
      <c r="AY273" s="285" t="s">
        <v>170</v>
      </c>
    </row>
    <row r="274" s="2" customFormat="1" ht="16.5" customHeight="1">
      <c r="A274" s="38"/>
      <c r="B274" s="39"/>
      <c r="C274" s="236" t="s">
        <v>517</v>
      </c>
      <c r="D274" s="236" t="s">
        <v>171</v>
      </c>
      <c r="E274" s="237" t="s">
        <v>875</v>
      </c>
      <c r="F274" s="238" t="s">
        <v>876</v>
      </c>
      <c r="G274" s="239" t="s">
        <v>807</v>
      </c>
      <c r="H274" s="240">
        <v>918</v>
      </c>
      <c r="I274" s="241"/>
      <c r="J274" s="242">
        <f>ROUND(I274*H274,2)</f>
        <v>0</v>
      </c>
      <c r="K274" s="243"/>
      <c r="L274" s="44"/>
      <c r="M274" s="244" t="s">
        <v>1</v>
      </c>
      <c r="N274" s="245" t="s">
        <v>45</v>
      </c>
      <c r="O274" s="91"/>
      <c r="P274" s="246">
        <f>O274*H274</f>
        <v>0</v>
      </c>
      <c r="Q274" s="246">
        <v>0</v>
      </c>
      <c r="R274" s="246">
        <f>Q274*H274</f>
        <v>0</v>
      </c>
      <c r="S274" s="246">
        <v>0</v>
      </c>
      <c r="T274" s="24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8" t="s">
        <v>175</v>
      </c>
      <c r="AT274" s="248" t="s">
        <v>171</v>
      </c>
      <c r="AU274" s="248" t="s">
        <v>89</v>
      </c>
      <c r="AY274" s="17" t="s">
        <v>170</v>
      </c>
      <c r="BE274" s="249">
        <f>IF(N274="základní",J274,0)</f>
        <v>0</v>
      </c>
      <c r="BF274" s="249">
        <f>IF(N274="snížená",J274,0)</f>
        <v>0</v>
      </c>
      <c r="BG274" s="249">
        <f>IF(N274="zákl. přenesená",J274,0)</f>
        <v>0</v>
      </c>
      <c r="BH274" s="249">
        <f>IF(N274="sníž. přenesená",J274,0)</f>
        <v>0</v>
      </c>
      <c r="BI274" s="249">
        <f>IF(N274="nulová",J274,0)</f>
        <v>0</v>
      </c>
      <c r="BJ274" s="17" t="s">
        <v>87</v>
      </c>
      <c r="BK274" s="249">
        <f>ROUND(I274*H274,2)</f>
        <v>0</v>
      </c>
      <c r="BL274" s="17" t="s">
        <v>175</v>
      </c>
      <c r="BM274" s="248" t="s">
        <v>877</v>
      </c>
    </row>
    <row r="275" s="13" customFormat="1">
      <c r="A275" s="13"/>
      <c r="B275" s="264"/>
      <c r="C275" s="265"/>
      <c r="D275" s="250" t="s">
        <v>178</v>
      </c>
      <c r="E275" s="266" t="s">
        <v>1</v>
      </c>
      <c r="F275" s="267" t="s">
        <v>808</v>
      </c>
      <c r="G275" s="265"/>
      <c r="H275" s="268">
        <v>348</v>
      </c>
      <c r="I275" s="269"/>
      <c r="J275" s="265"/>
      <c r="K275" s="265"/>
      <c r="L275" s="270"/>
      <c r="M275" s="271"/>
      <c r="N275" s="272"/>
      <c r="O275" s="272"/>
      <c r="P275" s="272"/>
      <c r="Q275" s="272"/>
      <c r="R275" s="272"/>
      <c r="S275" s="272"/>
      <c r="T275" s="27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4" t="s">
        <v>178</v>
      </c>
      <c r="AU275" s="274" t="s">
        <v>89</v>
      </c>
      <c r="AV275" s="13" t="s">
        <v>89</v>
      </c>
      <c r="AW275" s="13" t="s">
        <v>36</v>
      </c>
      <c r="AX275" s="13" t="s">
        <v>80</v>
      </c>
      <c r="AY275" s="274" t="s">
        <v>170</v>
      </c>
    </row>
    <row r="276" s="13" customFormat="1">
      <c r="A276" s="13"/>
      <c r="B276" s="264"/>
      <c r="C276" s="265"/>
      <c r="D276" s="250" t="s">
        <v>178</v>
      </c>
      <c r="E276" s="266" t="s">
        <v>1</v>
      </c>
      <c r="F276" s="267" t="s">
        <v>809</v>
      </c>
      <c r="G276" s="265"/>
      <c r="H276" s="268">
        <v>70.5</v>
      </c>
      <c r="I276" s="269"/>
      <c r="J276" s="265"/>
      <c r="K276" s="265"/>
      <c r="L276" s="270"/>
      <c r="M276" s="271"/>
      <c r="N276" s="272"/>
      <c r="O276" s="272"/>
      <c r="P276" s="272"/>
      <c r="Q276" s="272"/>
      <c r="R276" s="272"/>
      <c r="S276" s="272"/>
      <c r="T276" s="27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4" t="s">
        <v>178</v>
      </c>
      <c r="AU276" s="274" t="s">
        <v>89</v>
      </c>
      <c r="AV276" s="13" t="s">
        <v>89</v>
      </c>
      <c r="AW276" s="13" t="s">
        <v>36</v>
      </c>
      <c r="AX276" s="13" t="s">
        <v>80</v>
      </c>
      <c r="AY276" s="274" t="s">
        <v>170</v>
      </c>
    </row>
    <row r="277" s="13" customFormat="1">
      <c r="A277" s="13"/>
      <c r="B277" s="264"/>
      <c r="C277" s="265"/>
      <c r="D277" s="250" t="s">
        <v>178</v>
      </c>
      <c r="E277" s="266" t="s">
        <v>1</v>
      </c>
      <c r="F277" s="267" t="s">
        <v>810</v>
      </c>
      <c r="G277" s="265"/>
      <c r="H277" s="268">
        <v>258</v>
      </c>
      <c r="I277" s="269"/>
      <c r="J277" s="265"/>
      <c r="K277" s="265"/>
      <c r="L277" s="270"/>
      <c r="M277" s="271"/>
      <c r="N277" s="272"/>
      <c r="O277" s="272"/>
      <c r="P277" s="272"/>
      <c r="Q277" s="272"/>
      <c r="R277" s="272"/>
      <c r="S277" s="272"/>
      <c r="T277" s="27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4" t="s">
        <v>178</v>
      </c>
      <c r="AU277" s="274" t="s">
        <v>89</v>
      </c>
      <c r="AV277" s="13" t="s">
        <v>89</v>
      </c>
      <c r="AW277" s="13" t="s">
        <v>36</v>
      </c>
      <c r="AX277" s="13" t="s">
        <v>80</v>
      </c>
      <c r="AY277" s="274" t="s">
        <v>170</v>
      </c>
    </row>
    <row r="278" s="13" customFormat="1">
      <c r="A278" s="13"/>
      <c r="B278" s="264"/>
      <c r="C278" s="265"/>
      <c r="D278" s="250" t="s">
        <v>178</v>
      </c>
      <c r="E278" s="266" t="s">
        <v>1</v>
      </c>
      <c r="F278" s="267" t="s">
        <v>811</v>
      </c>
      <c r="G278" s="265"/>
      <c r="H278" s="268">
        <v>26.5</v>
      </c>
      <c r="I278" s="269"/>
      <c r="J278" s="265"/>
      <c r="K278" s="265"/>
      <c r="L278" s="270"/>
      <c r="M278" s="271"/>
      <c r="N278" s="272"/>
      <c r="O278" s="272"/>
      <c r="P278" s="272"/>
      <c r="Q278" s="272"/>
      <c r="R278" s="272"/>
      <c r="S278" s="272"/>
      <c r="T278" s="27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4" t="s">
        <v>178</v>
      </c>
      <c r="AU278" s="274" t="s">
        <v>89</v>
      </c>
      <c r="AV278" s="13" t="s">
        <v>89</v>
      </c>
      <c r="AW278" s="13" t="s">
        <v>36</v>
      </c>
      <c r="AX278" s="13" t="s">
        <v>80</v>
      </c>
      <c r="AY278" s="274" t="s">
        <v>170</v>
      </c>
    </row>
    <row r="279" s="13" customFormat="1">
      <c r="A279" s="13"/>
      <c r="B279" s="264"/>
      <c r="C279" s="265"/>
      <c r="D279" s="250" t="s">
        <v>178</v>
      </c>
      <c r="E279" s="266" t="s">
        <v>1</v>
      </c>
      <c r="F279" s="267" t="s">
        <v>819</v>
      </c>
      <c r="G279" s="265"/>
      <c r="H279" s="268">
        <v>215</v>
      </c>
      <c r="I279" s="269"/>
      <c r="J279" s="265"/>
      <c r="K279" s="265"/>
      <c r="L279" s="270"/>
      <c r="M279" s="271"/>
      <c r="N279" s="272"/>
      <c r="O279" s="272"/>
      <c r="P279" s="272"/>
      <c r="Q279" s="272"/>
      <c r="R279" s="272"/>
      <c r="S279" s="272"/>
      <c r="T279" s="27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4" t="s">
        <v>178</v>
      </c>
      <c r="AU279" s="274" t="s">
        <v>89</v>
      </c>
      <c r="AV279" s="13" t="s">
        <v>89</v>
      </c>
      <c r="AW279" s="13" t="s">
        <v>36</v>
      </c>
      <c r="AX279" s="13" t="s">
        <v>80</v>
      </c>
      <c r="AY279" s="274" t="s">
        <v>170</v>
      </c>
    </row>
    <row r="280" s="14" customFormat="1">
      <c r="A280" s="14"/>
      <c r="B280" s="275"/>
      <c r="C280" s="276"/>
      <c r="D280" s="250" t="s">
        <v>178</v>
      </c>
      <c r="E280" s="277" t="s">
        <v>1</v>
      </c>
      <c r="F280" s="278" t="s">
        <v>186</v>
      </c>
      <c r="G280" s="276"/>
      <c r="H280" s="279">
        <v>918</v>
      </c>
      <c r="I280" s="280"/>
      <c r="J280" s="276"/>
      <c r="K280" s="276"/>
      <c r="L280" s="281"/>
      <c r="M280" s="282"/>
      <c r="N280" s="283"/>
      <c r="O280" s="283"/>
      <c r="P280" s="283"/>
      <c r="Q280" s="283"/>
      <c r="R280" s="283"/>
      <c r="S280" s="283"/>
      <c r="T280" s="28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5" t="s">
        <v>178</v>
      </c>
      <c r="AU280" s="285" t="s">
        <v>89</v>
      </c>
      <c r="AV280" s="14" t="s">
        <v>175</v>
      </c>
      <c r="AW280" s="14" t="s">
        <v>36</v>
      </c>
      <c r="AX280" s="14" t="s">
        <v>87</v>
      </c>
      <c r="AY280" s="285" t="s">
        <v>170</v>
      </c>
    </row>
    <row r="281" s="2" customFormat="1" ht="16.5" customHeight="1">
      <c r="A281" s="38"/>
      <c r="B281" s="39"/>
      <c r="C281" s="236" t="s">
        <v>878</v>
      </c>
      <c r="D281" s="236" t="s">
        <v>171</v>
      </c>
      <c r="E281" s="237" t="s">
        <v>879</v>
      </c>
      <c r="F281" s="238" t="s">
        <v>880</v>
      </c>
      <c r="G281" s="239" t="s">
        <v>881</v>
      </c>
      <c r="H281" s="240">
        <v>5</v>
      </c>
      <c r="I281" s="241"/>
      <c r="J281" s="242">
        <f>ROUND(I281*H281,2)</f>
        <v>0</v>
      </c>
      <c r="K281" s="243"/>
      <c r="L281" s="44"/>
      <c r="M281" s="244" t="s">
        <v>1</v>
      </c>
      <c r="N281" s="245" t="s">
        <v>45</v>
      </c>
      <c r="O281" s="91"/>
      <c r="P281" s="246">
        <f>O281*H281</f>
        <v>0</v>
      </c>
      <c r="Q281" s="246">
        <v>0.00017000000000000001</v>
      </c>
      <c r="R281" s="246">
        <f>Q281*H281</f>
        <v>0.00085000000000000006</v>
      </c>
      <c r="S281" s="246">
        <v>0</v>
      </c>
      <c r="T281" s="24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8" t="s">
        <v>175</v>
      </c>
      <c r="AT281" s="248" t="s">
        <v>171</v>
      </c>
      <c r="AU281" s="248" t="s">
        <v>89</v>
      </c>
      <c r="AY281" s="17" t="s">
        <v>170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7" t="s">
        <v>87</v>
      </c>
      <c r="BK281" s="249">
        <f>ROUND(I281*H281,2)</f>
        <v>0</v>
      </c>
      <c r="BL281" s="17" t="s">
        <v>175</v>
      </c>
      <c r="BM281" s="248" t="s">
        <v>882</v>
      </c>
    </row>
    <row r="282" s="13" customFormat="1">
      <c r="A282" s="13"/>
      <c r="B282" s="264"/>
      <c r="C282" s="265"/>
      <c r="D282" s="250" t="s">
        <v>178</v>
      </c>
      <c r="E282" s="266" t="s">
        <v>1</v>
      </c>
      <c r="F282" s="267" t="s">
        <v>226</v>
      </c>
      <c r="G282" s="265"/>
      <c r="H282" s="268">
        <v>5</v>
      </c>
      <c r="I282" s="269"/>
      <c r="J282" s="265"/>
      <c r="K282" s="265"/>
      <c r="L282" s="270"/>
      <c r="M282" s="271"/>
      <c r="N282" s="272"/>
      <c r="O282" s="272"/>
      <c r="P282" s="272"/>
      <c r="Q282" s="272"/>
      <c r="R282" s="272"/>
      <c r="S282" s="272"/>
      <c r="T282" s="27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4" t="s">
        <v>178</v>
      </c>
      <c r="AU282" s="274" t="s">
        <v>89</v>
      </c>
      <c r="AV282" s="13" t="s">
        <v>89</v>
      </c>
      <c r="AW282" s="13" t="s">
        <v>36</v>
      </c>
      <c r="AX282" s="13" t="s">
        <v>80</v>
      </c>
      <c r="AY282" s="274" t="s">
        <v>170</v>
      </c>
    </row>
    <row r="283" s="14" customFormat="1">
      <c r="A283" s="14"/>
      <c r="B283" s="275"/>
      <c r="C283" s="276"/>
      <c r="D283" s="250" t="s">
        <v>178</v>
      </c>
      <c r="E283" s="277" t="s">
        <v>1</v>
      </c>
      <c r="F283" s="278" t="s">
        <v>186</v>
      </c>
      <c r="G283" s="276"/>
      <c r="H283" s="279">
        <v>5</v>
      </c>
      <c r="I283" s="280"/>
      <c r="J283" s="276"/>
      <c r="K283" s="276"/>
      <c r="L283" s="281"/>
      <c r="M283" s="282"/>
      <c r="N283" s="283"/>
      <c r="O283" s="283"/>
      <c r="P283" s="283"/>
      <c r="Q283" s="283"/>
      <c r="R283" s="283"/>
      <c r="S283" s="283"/>
      <c r="T283" s="28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85" t="s">
        <v>178</v>
      </c>
      <c r="AU283" s="285" t="s">
        <v>89</v>
      </c>
      <c r="AV283" s="14" t="s">
        <v>175</v>
      </c>
      <c r="AW283" s="14" t="s">
        <v>36</v>
      </c>
      <c r="AX283" s="14" t="s">
        <v>87</v>
      </c>
      <c r="AY283" s="285" t="s">
        <v>170</v>
      </c>
    </row>
    <row r="284" s="2" customFormat="1" ht="16.5" customHeight="1">
      <c r="A284" s="38"/>
      <c r="B284" s="39"/>
      <c r="C284" s="236" t="s">
        <v>525</v>
      </c>
      <c r="D284" s="236" t="s">
        <v>171</v>
      </c>
      <c r="E284" s="237" t="s">
        <v>883</v>
      </c>
      <c r="F284" s="238" t="s">
        <v>884</v>
      </c>
      <c r="G284" s="239" t="s">
        <v>793</v>
      </c>
      <c r="H284" s="240">
        <v>23</v>
      </c>
      <c r="I284" s="241"/>
      <c r="J284" s="242">
        <f>ROUND(I284*H284,2)</f>
        <v>0</v>
      </c>
      <c r="K284" s="243"/>
      <c r="L284" s="44"/>
      <c r="M284" s="244" t="s">
        <v>1</v>
      </c>
      <c r="N284" s="245" t="s">
        <v>45</v>
      </c>
      <c r="O284" s="91"/>
      <c r="P284" s="246">
        <f>O284*H284</f>
        <v>0</v>
      </c>
      <c r="Q284" s="246">
        <v>0.0070200000000000002</v>
      </c>
      <c r="R284" s="246">
        <f>Q284*H284</f>
        <v>0.16145999999999999</v>
      </c>
      <c r="S284" s="246">
        <v>0</v>
      </c>
      <c r="T284" s="24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8" t="s">
        <v>175</v>
      </c>
      <c r="AT284" s="248" t="s">
        <v>171</v>
      </c>
      <c r="AU284" s="248" t="s">
        <v>89</v>
      </c>
      <c r="AY284" s="17" t="s">
        <v>170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7" t="s">
        <v>87</v>
      </c>
      <c r="BK284" s="249">
        <f>ROUND(I284*H284,2)</f>
        <v>0</v>
      </c>
      <c r="BL284" s="17" t="s">
        <v>175</v>
      </c>
      <c r="BM284" s="248" t="s">
        <v>885</v>
      </c>
    </row>
    <row r="285" s="13" customFormat="1">
      <c r="A285" s="13"/>
      <c r="B285" s="264"/>
      <c r="C285" s="265"/>
      <c r="D285" s="250" t="s">
        <v>178</v>
      </c>
      <c r="E285" s="266" t="s">
        <v>1</v>
      </c>
      <c r="F285" s="267" t="s">
        <v>540</v>
      </c>
      <c r="G285" s="265"/>
      <c r="H285" s="268">
        <v>23</v>
      </c>
      <c r="I285" s="269"/>
      <c r="J285" s="265"/>
      <c r="K285" s="265"/>
      <c r="L285" s="270"/>
      <c r="M285" s="271"/>
      <c r="N285" s="272"/>
      <c r="O285" s="272"/>
      <c r="P285" s="272"/>
      <c r="Q285" s="272"/>
      <c r="R285" s="272"/>
      <c r="S285" s="272"/>
      <c r="T285" s="27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4" t="s">
        <v>178</v>
      </c>
      <c r="AU285" s="274" t="s">
        <v>89</v>
      </c>
      <c r="AV285" s="13" t="s">
        <v>89</v>
      </c>
      <c r="AW285" s="13" t="s">
        <v>36</v>
      </c>
      <c r="AX285" s="13" t="s">
        <v>80</v>
      </c>
      <c r="AY285" s="274" t="s">
        <v>170</v>
      </c>
    </row>
    <row r="286" s="14" customFormat="1">
      <c r="A286" s="14"/>
      <c r="B286" s="275"/>
      <c r="C286" s="276"/>
      <c r="D286" s="250" t="s">
        <v>178</v>
      </c>
      <c r="E286" s="277" t="s">
        <v>1</v>
      </c>
      <c r="F286" s="278" t="s">
        <v>186</v>
      </c>
      <c r="G286" s="276"/>
      <c r="H286" s="279">
        <v>23</v>
      </c>
      <c r="I286" s="280"/>
      <c r="J286" s="276"/>
      <c r="K286" s="276"/>
      <c r="L286" s="281"/>
      <c r="M286" s="282"/>
      <c r="N286" s="283"/>
      <c r="O286" s="283"/>
      <c r="P286" s="283"/>
      <c r="Q286" s="283"/>
      <c r="R286" s="283"/>
      <c r="S286" s="283"/>
      <c r="T286" s="28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85" t="s">
        <v>178</v>
      </c>
      <c r="AU286" s="285" t="s">
        <v>89</v>
      </c>
      <c r="AV286" s="14" t="s">
        <v>175</v>
      </c>
      <c r="AW286" s="14" t="s">
        <v>36</v>
      </c>
      <c r="AX286" s="14" t="s">
        <v>87</v>
      </c>
      <c r="AY286" s="285" t="s">
        <v>170</v>
      </c>
    </row>
    <row r="287" s="2" customFormat="1" ht="16.5" customHeight="1">
      <c r="A287" s="38"/>
      <c r="B287" s="39"/>
      <c r="C287" s="236" t="s">
        <v>886</v>
      </c>
      <c r="D287" s="236" t="s">
        <v>171</v>
      </c>
      <c r="E287" s="237" t="s">
        <v>887</v>
      </c>
      <c r="F287" s="238" t="s">
        <v>888</v>
      </c>
      <c r="G287" s="239" t="s">
        <v>793</v>
      </c>
      <c r="H287" s="240">
        <v>23</v>
      </c>
      <c r="I287" s="241"/>
      <c r="J287" s="242">
        <f>ROUND(I287*H287,2)</f>
        <v>0</v>
      </c>
      <c r="K287" s="243"/>
      <c r="L287" s="44"/>
      <c r="M287" s="244" t="s">
        <v>1</v>
      </c>
      <c r="N287" s="245" t="s">
        <v>45</v>
      </c>
      <c r="O287" s="91"/>
      <c r="P287" s="246">
        <f>O287*H287</f>
        <v>0</v>
      </c>
      <c r="Q287" s="246">
        <v>0.078</v>
      </c>
      <c r="R287" s="246">
        <f>Q287*H287</f>
        <v>1.794</v>
      </c>
      <c r="S287" s="246">
        <v>0</v>
      </c>
      <c r="T287" s="24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8" t="s">
        <v>175</v>
      </c>
      <c r="AT287" s="248" t="s">
        <v>171</v>
      </c>
      <c r="AU287" s="248" t="s">
        <v>89</v>
      </c>
      <c r="AY287" s="17" t="s">
        <v>170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87</v>
      </c>
      <c r="BK287" s="249">
        <f>ROUND(I287*H287,2)</f>
        <v>0</v>
      </c>
      <c r="BL287" s="17" t="s">
        <v>175</v>
      </c>
      <c r="BM287" s="248" t="s">
        <v>889</v>
      </c>
    </row>
    <row r="288" s="13" customFormat="1">
      <c r="A288" s="13"/>
      <c r="B288" s="264"/>
      <c r="C288" s="265"/>
      <c r="D288" s="250" t="s">
        <v>178</v>
      </c>
      <c r="E288" s="266" t="s">
        <v>1</v>
      </c>
      <c r="F288" s="267" t="s">
        <v>540</v>
      </c>
      <c r="G288" s="265"/>
      <c r="H288" s="268">
        <v>23</v>
      </c>
      <c r="I288" s="269"/>
      <c r="J288" s="265"/>
      <c r="K288" s="265"/>
      <c r="L288" s="270"/>
      <c r="M288" s="271"/>
      <c r="N288" s="272"/>
      <c r="O288" s="272"/>
      <c r="P288" s="272"/>
      <c r="Q288" s="272"/>
      <c r="R288" s="272"/>
      <c r="S288" s="272"/>
      <c r="T288" s="27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4" t="s">
        <v>178</v>
      </c>
      <c r="AU288" s="274" t="s">
        <v>89</v>
      </c>
      <c r="AV288" s="13" t="s">
        <v>89</v>
      </c>
      <c r="AW288" s="13" t="s">
        <v>36</v>
      </c>
      <c r="AX288" s="13" t="s">
        <v>80</v>
      </c>
      <c r="AY288" s="274" t="s">
        <v>170</v>
      </c>
    </row>
    <row r="289" s="14" customFormat="1">
      <c r="A289" s="14"/>
      <c r="B289" s="275"/>
      <c r="C289" s="276"/>
      <c r="D289" s="250" t="s">
        <v>178</v>
      </c>
      <c r="E289" s="277" t="s">
        <v>1</v>
      </c>
      <c r="F289" s="278" t="s">
        <v>186</v>
      </c>
      <c r="G289" s="276"/>
      <c r="H289" s="279">
        <v>23</v>
      </c>
      <c r="I289" s="280"/>
      <c r="J289" s="276"/>
      <c r="K289" s="276"/>
      <c r="L289" s="281"/>
      <c r="M289" s="282"/>
      <c r="N289" s="283"/>
      <c r="O289" s="283"/>
      <c r="P289" s="283"/>
      <c r="Q289" s="283"/>
      <c r="R289" s="283"/>
      <c r="S289" s="283"/>
      <c r="T289" s="28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85" t="s">
        <v>178</v>
      </c>
      <c r="AU289" s="285" t="s">
        <v>89</v>
      </c>
      <c r="AV289" s="14" t="s">
        <v>175</v>
      </c>
      <c r="AW289" s="14" t="s">
        <v>36</v>
      </c>
      <c r="AX289" s="14" t="s">
        <v>87</v>
      </c>
      <c r="AY289" s="285" t="s">
        <v>170</v>
      </c>
    </row>
    <row r="290" s="2" customFormat="1" ht="33" customHeight="1">
      <c r="A290" s="38"/>
      <c r="B290" s="39"/>
      <c r="C290" s="236" t="s">
        <v>531</v>
      </c>
      <c r="D290" s="236" t="s">
        <v>171</v>
      </c>
      <c r="E290" s="237" t="s">
        <v>890</v>
      </c>
      <c r="F290" s="238" t="s">
        <v>891</v>
      </c>
      <c r="G290" s="239" t="s">
        <v>892</v>
      </c>
      <c r="H290" s="240">
        <v>2</v>
      </c>
      <c r="I290" s="241"/>
      <c r="J290" s="242">
        <f>ROUND(I290*H290,2)</f>
        <v>0</v>
      </c>
      <c r="K290" s="243"/>
      <c r="L290" s="44"/>
      <c r="M290" s="244" t="s">
        <v>1</v>
      </c>
      <c r="N290" s="245" t="s">
        <v>45</v>
      </c>
      <c r="O290" s="91"/>
      <c r="P290" s="246">
        <f>O290*H290</f>
        <v>0</v>
      </c>
      <c r="Q290" s="246">
        <v>0</v>
      </c>
      <c r="R290" s="246">
        <f>Q290*H290</f>
        <v>0</v>
      </c>
      <c r="S290" s="246">
        <v>0</v>
      </c>
      <c r="T290" s="24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8" t="s">
        <v>175</v>
      </c>
      <c r="AT290" s="248" t="s">
        <v>171</v>
      </c>
      <c r="AU290" s="248" t="s">
        <v>89</v>
      </c>
      <c r="AY290" s="17" t="s">
        <v>170</v>
      </c>
      <c r="BE290" s="249">
        <f>IF(N290="základní",J290,0)</f>
        <v>0</v>
      </c>
      <c r="BF290" s="249">
        <f>IF(N290="snížená",J290,0)</f>
        <v>0</v>
      </c>
      <c r="BG290" s="249">
        <f>IF(N290="zákl. přenesená",J290,0)</f>
        <v>0</v>
      </c>
      <c r="BH290" s="249">
        <f>IF(N290="sníž. přenesená",J290,0)</f>
        <v>0</v>
      </c>
      <c r="BI290" s="249">
        <f>IF(N290="nulová",J290,0)</f>
        <v>0</v>
      </c>
      <c r="BJ290" s="17" t="s">
        <v>87</v>
      </c>
      <c r="BK290" s="249">
        <f>ROUND(I290*H290,2)</f>
        <v>0</v>
      </c>
      <c r="BL290" s="17" t="s">
        <v>175</v>
      </c>
      <c r="BM290" s="248" t="s">
        <v>893</v>
      </c>
    </row>
    <row r="291" s="13" customFormat="1">
      <c r="A291" s="13"/>
      <c r="B291" s="264"/>
      <c r="C291" s="265"/>
      <c r="D291" s="250" t="s">
        <v>178</v>
      </c>
      <c r="E291" s="266" t="s">
        <v>1</v>
      </c>
      <c r="F291" s="267" t="s">
        <v>89</v>
      </c>
      <c r="G291" s="265"/>
      <c r="H291" s="268">
        <v>2</v>
      </c>
      <c r="I291" s="269"/>
      <c r="J291" s="265"/>
      <c r="K291" s="265"/>
      <c r="L291" s="270"/>
      <c r="M291" s="271"/>
      <c r="N291" s="272"/>
      <c r="O291" s="272"/>
      <c r="P291" s="272"/>
      <c r="Q291" s="272"/>
      <c r="R291" s="272"/>
      <c r="S291" s="272"/>
      <c r="T291" s="27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4" t="s">
        <v>178</v>
      </c>
      <c r="AU291" s="274" t="s">
        <v>89</v>
      </c>
      <c r="AV291" s="13" t="s">
        <v>89</v>
      </c>
      <c r="AW291" s="13" t="s">
        <v>36</v>
      </c>
      <c r="AX291" s="13" t="s">
        <v>80</v>
      </c>
      <c r="AY291" s="274" t="s">
        <v>170</v>
      </c>
    </row>
    <row r="292" s="14" customFormat="1">
      <c r="A292" s="14"/>
      <c r="B292" s="275"/>
      <c r="C292" s="276"/>
      <c r="D292" s="250" t="s">
        <v>178</v>
      </c>
      <c r="E292" s="277" t="s">
        <v>1</v>
      </c>
      <c r="F292" s="278" t="s">
        <v>186</v>
      </c>
      <c r="G292" s="276"/>
      <c r="H292" s="279">
        <v>2</v>
      </c>
      <c r="I292" s="280"/>
      <c r="J292" s="276"/>
      <c r="K292" s="276"/>
      <c r="L292" s="281"/>
      <c r="M292" s="282"/>
      <c r="N292" s="283"/>
      <c r="O292" s="283"/>
      <c r="P292" s="283"/>
      <c r="Q292" s="283"/>
      <c r="R292" s="283"/>
      <c r="S292" s="283"/>
      <c r="T292" s="28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85" t="s">
        <v>178</v>
      </c>
      <c r="AU292" s="285" t="s">
        <v>89</v>
      </c>
      <c r="AV292" s="14" t="s">
        <v>175</v>
      </c>
      <c r="AW292" s="14" t="s">
        <v>36</v>
      </c>
      <c r="AX292" s="14" t="s">
        <v>87</v>
      </c>
      <c r="AY292" s="285" t="s">
        <v>170</v>
      </c>
    </row>
    <row r="293" s="11" customFormat="1" ht="22.8" customHeight="1">
      <c r="A293" s="11"/>
      <c r="B293" s="222"/>
      <c r="C293" s="223"/>
      <c r="D293" s="224" t="s">
        <v>79</v>
      </c>
      <c r="E293" s="295" t="s">
        <v>894</v>
      </c>
      <c r="F293" s="295" t="s">
        <v>895</v>
      </c>
      <c r="G293" s="223"/>
      <c r="H293" s="223"/>
      <c r="I293" s="226"/>
      <c r="J293" s="296">
        <f>BK293</f>
        <v>0</v>
      </c>
      <c r="K293" s="223"/>
      <c r="L293" s="228"/>
      <c r="M293" s="229"/>
      <c r="N293" s="230"/>
      <c r="O293" s="230"/>
      <c r="P293" s="231">
        <f>P294</f>
        <v>0</v>
      </c>
      <c r="Q293" s="230"/>
      <c r="R293" s="231">
        <f>R294</f>
        <v>0</v>
      </c>
      <c r="S293" s="230"/>
      <c r="T293" s="232">
        <f>T294</f>
        <v>0</v>
      </c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R293" s="233" t="s">
        <v>87</v>
      </c>
      <c r="AT293" s="234" t="s">
        <v>79</v>
      </c>
      <c r="AU293" s="234" t="s">
        <v>87</v>
      </c>
      <c r="AY293" s="233" t="s">
        <v>170</v>
      </c>
      <c r="BK293" s="235">
        <f>BK294</f>
        <v>0</v>
      </c>
    </row>
    <row r="294" s="2" customFormat="1" ht="16.5" customHeight="1">
      <c r="A294" s="38"/>
      <c r="B294" s="39"/>
      <c r="C294" s="236" t="s">
        <v>896</v>
      </c>
      <c r="D294" s="236" t="s">
        <v>171</v>
      </c>
      <c r="E294" s="237" t="s">
        <v>897</v>
      </c>
      <c r="F294" s="238" t="s">
        <v>898</v>
      </c>
      <c r="G294" s="239" t="s">
        <v>778</v>
      </c>
      <c r="H294" s="240">
        <v>363.55799999999999</v>
      </c>
      <c r="I294" s="241"/>
      <c r="J294" s="242">
        <f>ROUND(I294*H294,2)</f>
        <v>0</v>
      </c>
      <c r="K294" s="243"/>
      <c r="L294" s="44"/>
      <c r="M294" s="297" t="s">
        <v>1</v>
      </c>
      <c r="N294" s="298" t="s">
        <v>45</v>
      </c>
      <c r="O294" s="299"/>
      <c r="P294" s="300">
        <f>O294*H294</f>
        <v>0</v>
      </c>
      <c r="Q294" s="300">
        <v>0</v>
      </c>
      <c r="R294" s="300">
        <f>Q294*H294</f>
        <v>0</v>
      </c>
      <c r="S294" s="300">
        <v>0</v>
      </c>
      <c r="T294" s="301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8" t="s">
        <v>175</v>
      </c>
      <c r="AT294" s="248" t="s">
        <v>171</v>
      </c>
      <c r="AU294" s="248" t="s">
        <v>89</v>
      </c>
      <c r="AY294" s="17" t="s">
        <v>170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7" t="s">
        <v>87</v>
      </c>
      <c r="BK294" s="249">
        <f>ROUND(I294*H294,2)</f>
        <v>0</v>
      </c>
      <c r="BL294" s="17" t="s">
        <v>175</v>
      </c>
      <c r="BM294" s="248" t="s">
        <v>899</v>
      </c>
    </row>
    <row r="295" s="2" customFormat="1" ht="6.96" customHeight="1">
      <c r="A295" s="38"/>
      <c r="B295" s="66"/>
      <c r="C295" s="67"/>
      <c r="D295" s="67"/>
      <c r="E295" s="67"/>
      <c r="F295" s="67"/>
      <c r="G295" s="67"/>
      <c r="H295" s="67"/>
      <c r="I295" s="192"/>
      <c r="J295" s="67"/>
      <c r="K295" s="67"/>
      <c r="L295" s="44"/>
      <c r="M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</row>
  </sheetData>
  <sheetProtection sheet="1" autoFilter="0" formatColumns="0" formatRows="0" objects="1" scenarios="1" spinCount="100000" saltValue="fzqG7UpgEAZx+i8ynvyrEssbvtWgot3IDa2+OJs2+ppAEIT6JlJfCd0rTPGHY+qmWCqlQkHJ9SNP87BDDM2jUQ==" hashValue="+qaYmWV7H0bnZyxy2z+aVQY9PiJ370ZB3Abq9l79s0j4sV7kG2KTExj409+DYuo1gDIWb3l1iBr7gsXgxZ26Mw==" algorithmName="SHA-512" password="CC35"/>
  <autoFilter ref="C124:K29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145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900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23. 3. 2021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6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37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39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40</v>
      </c>
      <c r="E30" s="38"/>
      <c r="F30" s="38"/>
      <c r="G30" s="38"/>
      <c r="H30" s="38"/>
      <c r="I30" s="154"/>
      <c r="J30" s="166">
        <f>ROUND(J134,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42</v>
      </c>
      <c r="G32" s="38"/>
      <c r="H32" s="38"/>
      <c r="I32" s="168" t="s">
        <v>41</v>
      </c>
      <c r="J32" s="167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44</v>
      </c>
      <c r="E33" s="152" t="s">
        <v>45</v>
      </c>
      <c r="F33" s="170">
        <f>ROUND((SUM(BE134:BE416)),  2)</f>
        <v>0</v>
      </c>
      <c r="G33" s="38"/>
      <c r="H33" s="38"/>
      <c r="I33" s="171">
        <v>0.20999999999999999</v>
      </c>
      <c r="J33" s="170">
        <f>ROUND(((SUM(BE134:BE416))*I33),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46</v>
      </c>
      <c r="F34" s="170">
        <f>ROUND((SUM(BF134:BF416)),  2)</f>
        <v>0</v>
      </c>
      <c r="G34" s="38"/>
      <c r="H34" s="38"/>
      <c r="I34" s="171">
        <v>0.14999999999999999</v>
      </c>
      <c r="J34" s="170">
        <f>ROUND(((SUM(BF134:BF416))*I34),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47</v>
      </c>
      <c r="F35" s="170">
        <f>ROUND((SUM(BG134:BG416)),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48</v>
      </c>
      <c r="F36" s="170">
        <f>ROUND((SUM(BH134:BH416)),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0">
        <f>ROUND((SUM(BI134:BI416)),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50</v>
      </c>
      <c r="E39" s="174"/>
      <c r="F39" s="174"/>
      <c r="G39" s="175" t="s">
        <v>51</v>
      </c>
      <c r="H39" s="176" t="s">
        <v>52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145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SO.302 - Kanalizace dešťová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Litomyšl</v>
      </c>
      <c r="G89" s="40"/>
      <c r="H89" s="40"/>
      <c r="I89" s="156" t="s">
        <v>22</v>
      </c>
      <c r="J89" s="79" t="str">
        <f>IF(J12="","",J12)</f>
        <v>23. 3. 2021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Litomyšl</v>
      </c>
      <c r="G91" s="40"/>
      <c r="H91" s="40"/>
      <c r="I91" s="156" t="s">
        <v>32</v>
      </c>
      <c r="J91" s="36" t="str">
        <f>E21</f>
        <v>K I P spol. s r. 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150</v>
      </c>
      <c r="D94" s="198"/>
      <c r="E94" s="198"/>
      <c r="F94" s="198"/>
      <c r="G94" s="198"/>
      <c r="H94" s="198"/>
      <c r="I94" s="199"/>
      <c r="J94" s="200" t="s">
        <v>151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152</v>
      </c>
      <c r="D96" s="40"/>
      <c r="E96" s="40"/>
      <c r="F96" s="40"/>
      <c r="G96" s="40"/>
      <c r="H96" s="40"/>
      <c r="I96" s="154"/>
      <c r="J96" s="110">
        <f>J134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153</v>
      </c>
    </row>
    <row r="97" s="9" customFormat="1" ht="24.96" customHeight="1">
      <c r="A97" s="9"/>
      <c r="B97" s="202"/>
      <c r="C97" s="203"/>
      <c r="D97" s="204" t="s">
        <v>901</v>
      </c>
      <c r="E97" s="205"/>
      <c r="F97" s="205"/>
      <c r="G97" s="205"/>
      <c r="H97" s="205"/>
      <c r="I97" s="206"/>
      <c r="J97" s="207">
        <f>J135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5" customFormat="1" ht="19.92" customHeight="1">
      <c r="A98" s="15"/>
      <c r="B98" s="289"/>
      <c r="C98" s="133"/>
      <c r="D98" s="290" t="s">
        <v>902</v>
      </c>
      <c r="E98" s="291"/>
      <c r="F98" s="291"/>
      <c r="G98" s="291"/>
      <c r="H98" s="291"/>
      <c r="I98" s="292"/>
      <c r="J98" s="293">
        <f>J136</f>
        <v>0</v>
      </c>
      <c r="K98" s="133"/>
      <c r="L98" s="294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="15" customFormat="1" ht="19.92" customHeight="1">
      <c r="A99" s="15"/>
      <c r="B99" s="289"/>
      <c r="C99" s="133"/>
      <c r="D99" s="290" t="s">
        <v>903</v>
      </c>
      <c r="E99" s="291"/>
      <c r="F99" s="291"/>
      <c r="G99" s="291"/>
      <c r="H99" s="291"/>
      <c r="I99" s="292"/>
      <c r="J99" s="293">
        <f>J143</f>
        <v>0</v>
      </c>
      <c r="K99" s="133"/>
      <c r="L99" s="294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="15" customFormat="1" ht="19.92" customHeight="1">
      <c r="A100" s="15"/>
      <c r="B100" s="289"/>
      <c r="C100" s="133"/>
      <c r="D100" s="290" t="s">
        <v>720</v>
      </c>
      <c r="E100" s="291"/>
      <c r="F100" s="291"/>
      <c r="G100" s="291"/>
      <c r="H100" s="291"/>
      <c r="I100" s="292"/>
      <c r="J100" s="293">
        <f>J147</f>
        <v>0</v>
      </c>
      <c r="K100" s="133"/>
      <c r="L100" s="294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="15" customFormat="1" ht="19.92" customHeight="1">
      <c r="A101" s="15"/>
      <c r="B101" s="289"/>
      <c r="C101" s="133"/>
      <c r="D101" s="290" t="s">
        <v>721</v>
      </c>
      <c r="E101" s="291"/>
      <c r="F101" s="291"/>
      <c r="G101" s="291"/>
      <c r="H101" s="291"/>
      <c r="I101" s="292"/>
      <c r="J101" s="293">
        <f>J169</f>
        <v>0</v>
      </c>
      <c r="K101" s="133"/>
      <c r="L101" s="294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="15" customFormat="1" ht="19.92" customHeight="1">
      <c r="A102" s="15"/>
      <c r="B102" s="289"/>
      <c r="C102" s="133"/>
      <c r="D102" s="290" t="s">
        <v>722</v>
      </c>
      <c r="E102" s="291"/>
      <c r="F102" s="291"/>
      <c r="G102" s="291"/>
      <c r="H102" s="291"/>
      <c r="I102" s="292"/>
      <c r="J102" s="293">
        <f>J186</f>
        <v>0</v>
      </c>
      <c r="K102" s="133"/>
      <c r="L102" s="294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</row>
    <row r="103" s="15" customFormat="1" ht="19.92" customHeight="1">
      <c r="A103" s="15"/>
      <c r="B103" s="289"/>
      <c r="C103" s="133"/>
      <c r="D103" s="290" t="s">
        <v>723</v>
      </c>
      <c r="E103" s="291"/>
      <c r="F103" s="291"/>
      <c r="G103" s="291"/>
      <c r="H103" s="291"/>
      <c r="I103" s="292"/>
      <c r="J103" s="293">
        <f>J193</f>
        <v>0</v>
      </c>
      <c r="K103" s="133"/>
      <c r="L103" s="294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="15" customFormat="1" ht="19.92" customHeight="1">
      <c r="A104" s="15"/>
      <c r="B104" s="289"/>
      <c r="C104" s="133"/>
      <c r="D104" s="290" t="s">
        <v>904</v>
      </c>
      <c r="E104" s="291"/>
      <c r="F104" s="291"/>
      <c r="G104" s="291"/>
      <c r="H104" s="291"/>
      <c r="I104" s="292"/>
      <c r="J104" s="293">
        <f>J219</f>
        <v>0</v>
      </c>
      <c r="K104" s="133"/>
      <c r="L104" s="294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="15" customFormat="1" ht="19.92" customHeight="1">
      <c r="A105" s="15"/>
      <c r="B105" s="289"/>
      <c r="C105" s="133"/>
      <c r="D105" s="290" t="s">
        <v>905</v>
      </c>
      <c r="E105" s="291"/>
      <c r="F105" s="291"/>
      <c r="G105" s="291"/>
      <c r="H105" s="291"/>
      <c r="I105" s="292"/>
      <c r="J105" s="293">
        <f>J223</f>
        <v>0</v>
      </c>
      <c r="K105" s="133"/>
      <c r="L105" s="294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="15" customFormat="1" ht="19.92" customHeight="1">
      <c r="A106" s="15"/>
      <c r="B106" s="289"/>
      <c r="C106" s="133"/>
      <c r="D106" s="290" t="s">
        <v>906</v>
      </c>
      <c r="E106" s="291"/>
      <c r="F106" s="291"/>
      <c r="G106" s="291"/>
      <c r="H106" s="291"/>
      <c r="I106" s="292"/>
      <c r="J106" s="293">
        <f>J231</f>
        <v>0</v>
      </c>
      <c r="K106" s="133"/>
      <c r="L106" s="294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="15" customFormat="1" ht="19.92" customHeight="1">
      <c r="A107" s="15"/>
      <c r="B107" s="289"/>
      <c r="C107" s="133"/>
      <c r="D107" s="290" t="s">
        <v>724</v>
      </c>
      <c r="E107" s="291"/>
      <c r="F107" s="291"/>
      <c r="G107" s="291"/>
      <c r="H107" s="291"/>
      <c r="I107" s="292"/>
      <c r="J107" s="293">
        <f>J235</f>
        <v>0</v>
      </c>
      <c r="K107" s="133"/>
      <c r="L107" s="294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="15" customFormat="1" ht="19.92" customHeight="1">
      <c r="A108" s="15"/>
      <c r="B108" s="289"/>
      <c r="C108" s="133"/>
      <c r="D108" s="290" t="s">
        <v>907</v>
      </c>
      <c r="E108" s="291"/>
      <c r="F108" s="291"/>
      <c r="G108" s="291"/>
      <c r="H108" s="291"/>
      <c r="I108" s="292"/>
      <c r="J108" s="293">
        <f>J259</f>
        <v>0</v>
      </c>
      <c r="K108" s="133"/>
      <c r="L108" s="294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="15" customFormat="1" ht="19.92" customHeight="1">
      <c r="A109" s="15"/>
      <c r="B109" s="289"/>
      <c r="C109" s="133"/>
      <c r="D109" s="290" t="s">
        <v>725</v>
      </c>
      <c r="E109" s="291"/>
      <c r="F109" s="291"/>
      <c r="G109" s="291"/>
      <c r="H109" s="291"/>
      <c r="I109" s="292"/>
      <c r="J109" s="293">
        <f>J263</f>
        <v>0</v>
      </c>
      <c r="K109" s="133"/>
      <c r="L109" s="294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="15" customFormat="1" ht="19.92" customHeight="1">
      <c r="A110" s="15"/>
      <c r="B110" s="289"/>
      <c r="C110" s="133"/>
      <c r="D110" s="290" t="s">
        <v>726</v>
      </c>
      <c r="E110" s="291"/>
      <c r="F110" s="291"/>
      <c r="G110" s="291"/>
      <c r="H110" s="291"/>
      <c r="I110" s="292"/>
      <c r="J110" s="293">
        <f>J321</f>
        <v>0</v>
      </c>
      <c r="K110" s="133"/>
      <c r="L110" s="294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="15" customFormat="1" ht="19.92" customHeight="1">
      <c r="A111" s="15"/>
      <c r="B111" s="289"/>
      <c r="C111" s="133"/>
      <c r="D111" s="290" t="s">
        <v>908</v>
      </c>
      <c r="E111" s="291"/>
      <c r="F111" s="291"/>
      <c r="G111" s="291"/>
      <c r="H111" s="291"/>
      <c r="I111" s="292"/>
      <c r="J111" s="293">
        <f>J401</f>
        <v>0</v>
      </c>
      <c r="K111" s="133"/>
      <c r="L111" s="294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="15" customFormat="1" ht="19.92" customHeight="1">
      <c r="A112" s="15"/>
      <c r="B112" s="289"/>
      <c r="C112" s="133"/>
      <c r="D112" s="290" t="s">
        <v>909</v>
      </c>
      <c r="E112" s="291"/>
      <c r="F112" s="291"/>
      <c r="G112" s="291"/>
      <c r="H112" s="291"/>
      <c r="I112" s="292"/>
      <c r="J112" s="293">
        <f>J406</f>
        <v>0</v>
      </c>
      <c r="K112" s="133"/>
      <c r="L112" s="294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="15" customFormat="1" ht="19.92" customHeight="1">
      <c r="A113" s="15"/>
      <c r="B113" s="289"/>
      <c r="C113" s="133"/>
      <c r="D113" s="290" t="s">
        <v>727</v>
      </c>
      <c r="E113" s="291"/>
      <c r="F113" s="291"/>
      <c r="G113" s="291"/>
      <c r="H113" s="291"/>
      <c r="I113" s="292"/>
      <c r="J113" s="293">
        <f>J410</f>
        <v>0</v>
      </c>
      <c r="K113" s="133"/>
      <c r="L113" s="294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="15" customFormat="1" ht="19.92" customHeight="1">
      <c r="A114" s="15"/>
      <c r="B114" s="289"/>
      <c r="C114" s="133"/>
      <c r="D114" s="290" t="s">
        <v>910</v>
      </c>
      <c r="E114" s="291"/>
      <c r="F114" s="291"/>
      <c r="G114" s="291"/>
      <c r="H114" s="291"/>
      <c r="I114" s="292"/>
      <c r="J114" s="293">
        <f>J412</f>
        <v>0</v>
      </c>
      <c r="K114" s="133"/>
      <c r="L114" s="294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192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195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157</v>
      </c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3.25" customHeight="1">
      <c r="A124" s="38"/>
      <c r="B124" s="39"/>
      <c r="C124" s="40"/>
      <c r="D124" s="40"/>
      <c r="E124" s="196" t="str">
        <f>E7</f>
        <v>Zainvestování území pro RD v lokalitě Babka Litomyšl, REVIZE Č.1. – 03/2021</v>
      </c>
      <c r="F124" s="32"/>
      <c r="G124" s="32"/>
      <c r="H124" s="32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145</v>
      </c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E9</f>
        <v>SO.302 - Kanalizace dešťová</v>
      </c>
      <c r="F126" s="40"/>
      <c r="G126" s="40"/>
      <c r="H126" s="40"/>
      <c r="I126" s="15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15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F12</f>
        <v>Litomyšl</v>
      </c>
      <c r="G128" s="40"/>
      <c r="H128" s="40"/>
      <c r="I128" s="156" t="s">
        <v>22</v>
      </c>
      <c r="J128" s="79" t="str">
        <f>IF(J12="","",J12)</f>
        <v>23. 3. 2021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15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24</v>
      </c>
      <c r="D130" s="40"/>
      <c r="E130" s="40"/>
      <c r="F130" s="27" t="str">
        <f>E15</f>
        <v>Město Litomyšl</v>
      </c>
      <c r="G130" s="40"/>
      <c r="H130" s="40"/>
      <c r="I130" s="156" t="s">
        <v>32</v>
      </c>
      <c r="J130" s="36" t="str">
        <f>E21</f>
        <v>K I P spol. s r. o.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30</v>
      </c>
      <c r="D131" s="40"/>
      <c r="E131" s="40"/>
      <c r="F131" s="27" t="str">
        <f>IF(E18="","",E18)</f>
        <v>Vyplň údaj</v>
      </c>
      <c r="G131" s="40"/>
      <c r="H131" s="40"/>
      <c r="I131" s="156" t="s">
        <v>37</v>
      </c>
      <c r="J131" s="36" t="str">
        <f>E24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154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0" customFormat="1" ht="29.28" customHeight="1">
      <c r="A133" s="209"/>
      <c r="B133" s="210"/>
      <c r="C133" s="211" t="s">
        <v>158</v>
      </c>
      <c r="D133" s="212" t="s">
        <v>65</v>
      </c>
      <c r="E133" s="212" t="s">
        <v>61</v>
      </c>
      <c r="F133" s="212" t="s">
        <v>62</v>
      </c>
      <c r="G133" s="212" t="s">
        <v>159</v>
      </c>
      <c r="H133" s="212" t="s">
        <v>160</v>
      </c>
      <c r="I133" s="213" t="s">
        <v>161</v>
      </c>
      <c r="J133" s="214" t="s">
        <v>151</v>
      </c>
      <c r="K133" s="215" t="s">
        <v>162</v>
      </c>
      <c r="L133" s="216"/>
      <c r="M133" s="100" t="s">
        <v>1</v>
      </c>
      <c r="N133" s="101" t="s">
        <v>44</v>
      </c>
      <c r="O133" s="101" t="s">
        <v>163</v>
      </c>
      <c r="P133" s="101" t="s">
        <v>164</v>
      </c>
      <c r="Q133" s="101" t="s">
        <v>165</v>
      </c>
      <c r="R133" s="101" t="s">
        <v>166</v>
      </c>
      <c r="S133" s="101" t="s">
        <v>167</v>
      </c>
      <c r="T133" s="102" t="s">
        <v>168</v>
      </c>
      <c r="U133" s="209"/>
      <c r="V133" s="209"/>
      <c r="W133" s="209"/>
      <c r="X133" s="209"/>
      <c r="Y133" s="209"/>
      <c r="Z133" s="209"/>
      <c r="AA133" s="209"/>
      <c r="AB133" s="209"/>
      <c r="AC133" s="209"/>
      <c r="AD133" s="209"/>
      <c r="AE133" s="209"/>
    </row>
    <row r="134" s="2" customFormat="1" ht="22.8" customHeight="1">
      <c r="A134" s="38"/>
      <c r="B134" s="39"/>
      <c r="C134" s="107" t="s">
        <v>169</v>
      </c>
      <c r="D134" s="40"/>
      <c r="E134" s="40"/>
      <c r="F134" s="40"/>
      <c r="G134" s="40"/>
      <c r="H134" s="40"/>
      <c r="I134" s="154"/>
      <c r="J134" s="217">
        <f>BK134</f>
        <v>0</v>
      </c>
      <c r="K134" s="40"/>
      <c r="L134" s="44"/>
      <c r="M134" s="103"/>
      <c r="N134" s="218"/>
      <c r="O134" s="104"/>
      <c r="P134" s="219">
        <f>P135</f>
        <v>0</v>
      </c>
      <c r="Q134" s="104"/>
      <c r="R134" s="219">
        <f>R135</f>
        <v>2518.1628432699999</v>
      </c>
      <c r="S134" s="104"/>
      <c r="T134" s="220">
        <f>T135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79</v>
      </c>
      <c r="AU134" s="17" t="s">
        <v>153</v>
      </c>
      <c r="BK134" s="221">
        <f>BK135</f>
        <v>0</v>
      </c>
    </row>
    <row r="135" s="11" customFormat="1" ht="25.92" customHeight="1">
      <c r="A135" s="11"/>
      <c r="B135" s="222"/>
      <c r="C135" s="223"/>
      <c r="D135" s="224" t="s">
        <v>79</v>
      </c>
      <c r="E135" s="225" t="s">
        <v>728</v>
      </c>
      <c r="F135" s="225" t="s">
        <v>123</v>
      </c>
      <c r="G135" s="223"/>
      <c r="H135" s="223"/>
      <c r="I135" s="226"/>
      <c r="J135" s="227">
        <f>BK135</f>
        <v>0</v>
      </c>
      <c r="K135" s="223"/>
      <c r="L135" s="228"/>
      <c r="M135" s="229"/>
      <c r="N135" s="230"/>
      <c r="O135" s="230"/>
      <c r="P135" s="231">
        <f>P136+P143+P147+P169+P186+P193+P219+P223+P231+P235+P259+P263+P321+P401+P406+P410+P412</f>
        <v>0</v>
      </c>
      <c r="Q135" s="230"/>
      <c r="R135" s="231">
        <f>R136+R143+R147+R169+R186+R193+R219+R223+R231+R235+R259+R263+R321+R401+R406+R410+R412</f>
        <v>2518.1628432699999</v>
      </c>
      <c r="S135" s="230"/>
      <c r="T135" s="232">
        <f>T136+T143+T147+T169+T186+T193+T219+T223+T231+T235+T259+T263+T321+T401+T406+T410+T412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33" t="s">
        <v>87</v>
      </c>
      <c r="AT135" s="234" t="s">
        <v>79</v>
      </c>
      <c r="AU135" s="234" t="s">
        <v>80</v>
      </c>
      <c r="AY135" s="233" t="s">
        <v>170</v>
      </c>
      <c r="BK135" s="235">
        <f>BK136+BK143+BK147+BK169+BK186+BK193+BK219+BK223+BK231+BK235+BK259+BK263+BK321+BK401+BK406+BK410+BK412</f>
        <v>0</v>
      </c>
    </row>
    <row r="136" s="11" customFormat="1" ht="22.8" customHeight="1">
      <c r="A136" s="11"/>
      <c r="B136" s="222"/>
      <c r="C136" s="223"/>
      <c r="D136" s="224" t="s">
        <v>79</v>
      </c>
      <c r="E136" s="295" t="s">
        <v>274</v>
      </c>
      <c r="F136" s="295" t="s">
        <v>911</v>
      </c>
      <c r="G136" s="223"/>
      <c r="H136" s="223"/>
      <c r="I136" s="226"/>
      <c r="J136" s="296">
        <f>BK136</f>
        <v>0</v>
      </c>
      <c r="K136" s="223"/>
      <c r="L136" s="228"/>
      <c r="M136" s="229"/>
      <c r="N136" s="230"/>
      <c r="O136" s="230"/>
      <c r="P136" s="231">
        <f>SUM(P137:P142)</f>
        <v>0</v>
      </c>
      <c r="Q136" s="230"/>
      <c r="R136" s="231">
        <f>SUM(R137:R142)</f>
        <v>17.850000000000001</v>
      </c>
      <c r="S136" s="230"/>
      <c r="T136" s="232">
        <f>SUM(T137:T142)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33" t="s">
        <v>87</v>
      </c>
      <c r="AT136" s="234" t="s">
        <v>79</v>
      </c>
      <c r="AU136" s="234" t="s">
        <v>87</v>
      </c>
      <c r="AY136" s="233" t="s">
        <v>170</v>
      </c>
      <c r="BK136" s="235">
        <f>SUM(BK137:BK142)</f>
        <v>0</v>
      </c>
    </row>
    <row r="137" s="2" customFormat="1" ht="16.5" customHeight="1">
      <c r="A137" s="38"/>
      <c r="B137" s="39"/>
      <c r="C137" s="236" t="s">
        <v>87</v>
      </c>
      <c r="D137" s="236" t="s">
        <v>171</v>
      </c>
      <c r="E137" s="237" t="s">
        <v>912</v>
      </c>
      <c r="F137" s="238" t="s">
        <v>913</v>
      </c>
      <c r="G137" s="239" t="s">
        <v>744</v>
      </c>
      <c r="H137" s="240">
        <v>50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45</v>
      </c>
      <c r="O137" s="91"/>
      <c r="P137" s="246">
        <f>O137*H137</f>
        <v>0</v>
      </c>
      <c r="Q137" s="246">
        <v>0.22500000000000001</v>
      </c>
      <c r="R137" s="246">
        <f>Q137*H137</f>
        <v>11.25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175</v>
      </c>
      <c r="AT137" s="248" t="s">
        <v>171</v>
      </c>
      <c r="AU137" s="248" t="s">
        <v>89</v>
      </c>
      <c r="AY137" s="17" t="s">
        <v>170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87</v>
      </c>
      <c r="BK137" s="249">
        <f>ROUND(I137*H137,2)</f>
        <v>0</v>
      </c>
      <c r="BL137" s="17" t="s">
        <v>175</v>
      </c>
      <c r="BM137" s="248" t="s">
        <v>89</v>
      </c>
    </row>
    <row r="138" s="13" customFormat="1">
      <c r="A138" s="13"/>
      <c r="B138" s="264"/>
      <c r="C138" s="265"/>
      <c r="D138" s="250" t="s">
        <v>178</v>
      </c>
      <c r="E138" s="266" t="s">
        <v>1</v>
      </c>
      <c r="F138" s="267" t="s">
        <v>914</v>
      </c>
      <c r="G138" s="265"/>
      <c r="H138" s="268">
        <v>50</v>
      </c>
      <c r="I138" s="269"/>
      <c r="J138" s="265"/>
      <c r="K138" s="265"/>
      <c r="L138" s="270"/>
      <c r="M138" s="271"/>
      <c r="N138" s="272"/>
      <c r="O138" s="272"/>
      <c r="P138" s="272"/>
      <c r="Q138" s="272"/>
      <c r="R138" s="272"/>
      <c r="S138" s="272"/>
      <c r="T138" s="27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4" t="s">
        <v>178</v>
      </c>
      <c r="AU138" s="274" t="s">
        <v>89</v>
      </c>
      <c r="AV138" s="13" t="s">
        <v>89</v>
      </c>
      <c r="AW138" s="13" t="s">
        <v>36</v>
      </c>
      <c r="AX138" s="13" t="s">
        <v>80</v>
      </c>
      <c r="AY138" s="274" t="s">
        <v>170</v>
      </c>
    </row>
    <row r="139" s="14" customFormat="1">
      <c r="A139" s="14"/>
      <c r="B139" s="275"/>
      <c r="C139" s="276"/>
      <c r="D139" s="250" t="s">
        <v>178</v>
      </c>
      <c r="E139" s="277" t="s">
        <v>1</v>
      </c>
      <c r="F139" s="278" t="s">
        <v>186</v>
      </c>
      <c r="G139" s="276"/>
      <c r="H139" s="279">
        <v>50</v>
      </c>
      <c r="I139" s="280"/>
      <c r="J139" s="276"/>
      <c r="K139" s="276"/>
      <c r="L139" s="281"/>
      <c r="M139" s="282"/>
      <c r="N139" s="283"/>
      <c r="O139" s="283"/>
      <c r="P139" s="283"/>
      <c r="Q139" s="283"/>
      <c r="R139" s="283"/>
      <c r="S139" s="283"/>
      <c r="T139" s="28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5" t="s">
        <v>178</v>
      </c>
      <c r="AU139" s="285" t="s">
        <v>89</v>
      </c>
      <c r="AV139" s="14" t="s">
        <v>175</v>
      </c>
      <c r="AW139" s="14" t="s">
        <v>36</v>
      </c>
      <c r="AX139" s="14" t="s">
        <v>87</v>
      </c>
      <c r="AY139" s="285" t="s">
        <v>170</v>
      </c>
    </row>
    <row r="140" s="2" customFormat="1" ht="16.5" customHeight="1">
      <c r="A140" s="38"/>
      <c r="B140" s="39"/>
      <c r="C140" s="236" t="s">
        <v>89</v>
      </c>
      <c r="D140" s="236" t="s">
        <v>171</v>
      </c>
      <c r="E140" s="237" t="s">
        <v>915</v>
      </c>
      <c r="F140" s="238" t="s">
        <v>916</v>
      </c>
      <c r="G140" s="239" t="s">
        <v>807</v>
      </c>
      <c r="H140" s="240">
        <v>30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45</v>
      </c>
      <c r="O140" s="91"/>
      <c r="P140" s="246">
        <f>O140*H140</f>
        <v>0</v>
      </c>
      <c r="Q140" s="246">
        <v>0.22</v>
      </c>
      <c r="R140" s="246">
        <f>Q140*H140</f>
        <v>6.5999999999999996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175</v>
      </c>
      <c r="AT140" s="248" t="s">
        <v>171</v>
      </c>
      <c r="AU140" s="248" t="s">
        <v>89</v>
      </c>
      <c r="AY140" s="17" t="s">
        <v>170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87</v>
      </c>
      <c r="BK140" s="249">
        <f>ROUND(I140*H140,2)</f>
        <v>0</v>
      </c>
      <c r="BL140" s="17" t="s">
        <v>175</v>
      </c>
      <c r="BM140" s="248" t="s">
        <v>175</v>
      </c>
    </row>
    <row r="141" s="13" customFormat="1">
      <c r="A141" s="13"/>
      <c r="B141" s="264"/>
      <c r="C141" s="265"/>
      <c r="D141" s="250" t="s">
        <v>178</v>
      </c>
      <c r="E141" s="266" t="s">
        <v>1</v>
      </c>
      <c r="F141" s="267" t="s">
        <v>482</v>
      </c>
      <c r="G141" s="265"/>
      <c r="H141" s="268">
        <v>30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4" t="s">
        <v>178</v>
      </c>
      <c r="AU141" s="274" t="s">
        <v>89</v>
      </c>
      <c r="AV141" s="13" t="s">
        <v>89</v>
      </c>
      <c r="AW141" s="13" t="s">
        <v>36</v>
      </c>
      <c r="AX141" s="13" t="s">
        <v>80</v>
      </c>
      <c r="AY141" s="274" t="s">
        <v>170</v>
      </c>
    </row>
    <row r="142" s="14" customFormat="1">
      <c r="A142" s="14"/>
      <c r="B142" s="275"/>
      <c r="C142" s="276"/>
      <c r="D142" s="250" t="s">
        <v>178</v>
      </c>
      <c r="E142" s="277" t="s">
        <v>1</v>
      </c>
      <c r="F142" s="278" t="s">
        <v>186</v>
      </c>
      <c r="G142" s="276"/>
      <c r="H142" s="279">
        <v>30</v>
      </c>
      <c r="I142" s="280"/>
      <c r="J142" s="276"/>
      <c r="K142" s="276"/>
      <c r="L142" s="281"/>
      <c r="M142" s="282"/>
      <c r="N142" s="283"/>
      <c r="O142" s="283"/>
      <c r="P142" s="283"/>
      <c r="Q142" s="283"/>
      <c r="R142" s="283"/>
      <c r="S142" s="283"/>
      <c r="T142" s="28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5" t="s">
        <v>178</v>
      </c>
      <c r="AU142" s="285" t="s">
        <v>89</v>
      </c>
      <c r="AV142" s="14" t="s">
        <v>175</v>
      </c>
      <c r="AW142" s="14" t="s">
        <v>36</v>
      </c>
      <c r="AX142" s="14" t="s">
        <v>87</v>
      </c>
      <c r="AY142" s="285" t="s">
        <v>170</v>
      </c>
    </row>
    <row r="143" s="11" customFormat="1" ht="22.8" customHeight="1">
      <c r="A143" s="11"/>
      <c r="B143" s="222"/>
      <c r="C143" s="223"/>
      <c r="D143" s="224" t="s">
        <v>79</v>
      </c>
      <c r="E143" s="295" t="s">
        <v>236</v>
      </c>
      <c r="F143" s="295" t="s">
        <v>917</v>
      </c>
      <c r="G143" s="223"/>
      <c r="H143" s="223"/>
      <c r="I143" s="226"/>
      <c r="J143" s="296">
        <f>BK143</f>
        <v>0</v>
      </c>
      <c r="K143" s="223"/>
      <c r="L143" s="228"/>
      <c r="M143" s="229"/>
      <c r="N143" s="230"/>
      <c r="O143" s="230"/>
      <c r="P143" s="231">
        <f>SUM(P144:P146)</f>
        <v>0</v>
      </c>
      <c r="Q143" s="230"/>
      <c r="R143" s="231">
        <f>SUM(R144:R146)</f>
        <v>0</v>
      </c>
      <c r="S143" s="230"/>
      <c r="T143" s="232">
        <f>SUM(T144:T146)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33" t="s">
        <v>87</v>
      </c>
      <c r="AT143" s="234" t="s">
        <v>79</v>
      </c>
      <c r="AU143" s="234" t="s">
        <v>87</v>
      </c>
      <c r="AY143" s="233" t="s">
        <v>170</v>
      </c>
      <c r="BK143" s="235">
        <f>SUM(BK144:BK146)</f>
        <v>0</v>
      </c>
    </row>
    <row r="144" s="2" customFormat="1" ht="16.5" customHeight="1">
      <c r="A144" s="38"/>
      <c r="B144" s="39"/>
      <c r="C144" s="236" t="s">
        <v>197</v>
      </c>
      <c r="D144" s="236" t="s">
        <v>171</v>
      </c>
      <c r="E144" s="237" t="s">
        <v>918</v>
      </c>
      <c r="F144" s="238" t="s">
        <v>919</v>
      </c>
      <c r="G144" s="239" t="s">
        <v>732</v>
      </c>
      <c r="H144" s="240">
        <v>11.1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45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175</v>
      </c>
      <c r="AT144" s="248" t="s">
        <v>171</v>
      </c>
      <c r="AU144" s="248" t="s">
        <v>89</v>
      </c>
      <c r="AY144" s="17" t="s">
        <v>170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87</v>
      </c>
      <c r="BK144" s="249">
        <f>ROUND(I144*H144,2)</f>
        <v>0</v>
      </c>
      <c r="BL144" s="17" t="s">
        <v>175</v>
      </c>
      <c r="BM144" s="248" t="s">
        <v>200</v>
      </c>
    </row>
    <row r="145" s="13" customFormat="1">
      <c r="A145" s="13"/>
      <c r="B145" s="264"/>
      <c r="C145" s="265"/>
      <c r="D145" s="250" t="s">
        <v>178</v>
      </c>
      <c r="E145" s="266" t="s">
        <v>1</v>
      </c>
      <c r="F145" s="267" t="s">
        <v>920</v>
      </c>
      <c r="G145" s="265"/>
      <c r="H145" s="268">
        <v>11.1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4" t="s">
        <v>178</v>
      </c>
      <c r="AU145" s="274" t="s">
        <v>89</v>
      </c>
      <c r="AV145" s="13" t="s">
        <v>89</v>
      </c>
      <c r="AW145" s="13" t="s">
        <v>36</v>
      </c>
      <c r="AX145" s="13" t="s">
        <v>80</v>
      </c>
      <c r="AY145" s="274" t="s">
        <v>170</v>
      </c>
    </row>
    <row r="146" s="14" customFormat="1">
      <c r="A146" s="14"/>
      <c r="B146" s="275"/>
      <c r="C146" s="276"/>
      <c r="D146" s="250" t="s">
        <v>178</v>
      </c>
      <c r="E146" s="277" t="s">
        <v>1</v>
      </c>
      <c r="F146" s="278" t="s">
        <v>186</v>
      </c>
      <c r="G146" s="276"/>
      <c r="H146" s="279">
        <v>11.1</v>
      </c>
      <c r="I146" s="280"/>
      <c r="J146" s="276"/>
      <c r="K146" s="276"/>
      <c r="L146" s="281"/>
      <c r="M146" s="282"/>
      <c r="N146" s="283"/>
      <c r="O146" s="283"/>
      <c r="P146" s="283"/>
      <c r="Q146" s="283"/>
      <c r="R146" s="283"/>
      <c r="S146" s="283"/>
      <c r="T146" s="28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5" t="s">
        <v>178</v>
      </c>
      <c r="AU146" s="285" t="s">
        <v>89</v>
      </c>
      <c r="AV146" s="14" t="s">
        <v>175</v>
      </c>
      <c r="AW146" s="14" t="s">
        <v>36</v>
      </c>
      <c r="AX146" s="14" t="s">
        <v>87</v>
      </c>
      <c r="AY146" s="285" t="s">
        <v>170</v>
      </c>
    </row>
    <row r="147" s="11" customFormat="1" ht="22.8" customHeight="1">
      <c r="A147" s="11"/>
      <c r="B147" s="222"/>
      <c r="C147" s="223"/>
      <c r="D147" s="224" t="s">
        <v>79</v>
      </c>
      <c r="E147" s="295" t="s">
        <v>469</v>
      </c>
      <c r="F147" s="295" t="s">
        <v>729</v>
      </c>
      <c r="G147" s="223"/>
      <c r="H147" s="223"/>
      <c r="I147" s="226"/>
      <c r="J147" s="296">
        <f>BK147</f>
        <v>0</v>
      </c>
      <c r="K147" s="223"/>
      <c r="L147" s="228"/>
      <c r="M147" s="229"/>
      <c r="N147" s="230"/>
      <c r="O147" s="230"/>
      <c r="P147" s="231">
        <f>SUM(P148:P168)</f>
        <v>0</v>
      </c>
      <c r="Q147" s="230"/>
      <c r="R147" s="231">
        <f>SUM(R148:R168)</f>
        <v>0</v>
      </c>
      <c r="S147" s="230"/>
      <c r="T147" s="232">
        <f>SUM(T148:T168)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33" t="s">
        <v>87</v>
      </c>
      <c r="AT147" s="234" t="s">
        <v>79</v>
      </c>
      <c r="AU147" s="234" t="s">
        <v>87</v>
      </c>
      <c r="AY147" s="233" t="s">
        <v>170</v>
      </c>
      <c r="BK147" s="235">
        <f>SUM(BK148:BK168)</f>
        <v>0</v>
      </c>
    </row>
    <row r="148" s="2" customFormat="1" ht="16.5" customHeight="1">
      <c r="A148" s="38"/>
      <c r="B148" s="39"/>
      <c r="C148" s="236" t="s">
        <v>175</v>
      </c>
      <c r="D148" s="236" t="s">
        <v>171</v>
      </c>
      <c r="E148" s="237" t="s">
        <v>730</v>
      </c>
      <c r="F148" s="238" t="s">
        <v>731</v>
      </c>
      <c r="G148" s="239" t="s">
        <v>732</v>
      </c>
      <c r="H148" s="240">
        <v>630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45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175</v>
      </c>
      <c r="AT148" s="248" t="s">
        <v>171</v>
      </c>
      <c r="AU148" s="248" t="s">
        <v>89</v>
      </c>
      <c r="AY148" s="17" t="s">
        <v>170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87</v>
      </c>
      <c r="BK148" s="249">
        <f>ROUND(I148*H148,2)</f>
        <v>0</v>
      </c>
      <c r="BL148" s="17" t="s">
        <v>175</v>
      </c>
      <c r="BM148" s="248" t="s">
        <v>214</v>
      </c>
    </row>
    <row r="149" s="13" customFormat="1">
      <c r="A149" s="13"/>
      <c r="B149" s="264"/>
      <c r="C149" s="265"/>
      <c r="D149" s="250" t="s">
        <v>178</v>
      </c>
      <c r="E149" s="266" t="s">
        <v>1</v>
      </c>
      <c r="F149" s="267" t="s">
        <v>921</v>
      </c>
      <c r="G149" s="265"/>
      <c r="H149" s="268">
        <v>630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4" t="s">
        <v>178</v>
      </c>
      <c r="AU149" s="274" t="s">
        <v>89</v>
      </c>
      <c r="AV149" s="13" t="s">
        <v>89</v>
      </c>
      <c r="AW149" s="13" t="s">
        <v>36</v>
      </c>
      <c r="AX149" s="13" t="s">
        <v>80</v>
      </c>
      <c r="AY149" s="274" t="s">
        <v>170</v>
      </c>
    </row>
    <row r="150" s="14" customFormat="1">
      <c r="A150" s="14"/>
      <c r="B150" s="275"/>
      <c r="C150" s="276"/>
      <c r="D150" s="250" t="s">
        <v>178</v>
      </c>
      <c r="E150" s="277" t="s">
        <v>1</v>
      </c>
      <c r="F150" s="278" t="s">
        <v>186</v>
      </c>
      <c r="G150" s="276"/>
      <c r="H150" s="279">
        <v>630</v>
      </c>
      <c r="I150" s="280"/>
      <c r="J150" s="276"/>
      <c r="K150" s="276"/>
      <c r="L150" s="281"/>
      <c r="M150" s="282"/>
      <c r="N150" s="283"/>
      <c r="O150" s="283"/>
      <c r="P150" s="283"/>
      <c r="Q150" s="283"/>
      <c r="R150" s="283"/>
      <c r="S150" s="283"/>
      <c r="T150" s="28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5" t="s">
        <v>178</v>
      </c>
      <c r="AU150" s="285" t="s">
        <v>89</v>
      </c>
      <c r="AV150" s="14" t="s">
        <v>175</v>
      </c>
      <c r="AW150" s="14" t="s">
        <v>36</v>
      </c>
      <c r="AX150" s="14" t="s">
        <v>87</v>
      </c>
      <c r="AY150" s="285" t="s">
        <v>170</v>
      </c>
    </row>
    <row r="151" s="2" customFormat="1" ht="16.5" customHeight="1">
      <c r="A151" s="38"/>
      <c r="B151" s="39"/>
      <c r="C151" s="236" t="s">
        <v>226</v>
      </c>
      <c r="D151" s="236" t="s">
        <v>171</v>
      </c>
      <c r="E151" s="237" t="s">
        <v>922</v>
      </c>
      <c r="F151" s="238" t="s">
        <v>923</v>
      </c>
      <c r="G151" s="239" t="s">
        <v>732</v>
      </c>
      <c r="H151" s="240">
        <v>68.75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45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175</v>
      </c>
      <c r="AT151" s="248" t="s">
        <v>171</v>
      </c>
      <c r="AU151" s="248" t="s">
        <v>89</v>
      </c>
      <c r="AY151" s="17" t="s">
        <v>170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87</v>
      </c>
      <c r="BK151" s="249">
        <f>ROUND(I151*H151,2)</f>
        <v>0</v>
      </c>
      <c r="BL151" s="17" t="s">
        <v>175</v>
      </c>
      <c r="BM151" s="248" t="s">
        <v>230</v>
      </c>
    </row>
    <row r="152" s="13" customFormat="1">
      <c r="A152" s="13"/>
      <c r="B152" s="264"/>
      <c r="C152" s="265"/>
      <c r="D152" s="250" t="s">
        <v>178</v>
      </c>
      <c r="E152" s="266" t="s">
        <v>1</v>
      </c>
      <c r="F152" s="267" t="s">
        <v>924</v>
      </c>
      <c r="G152" s="265"/>
      <c r="H152" s="268">
        <v>50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4" t="s">
        <v>178</v>
      </c>
      <c r="AU152" s="274" t="s">
        <v>89</v>
      </c>
      <c r="AV152" s="13" t="s">
        <v>89</v>
      </c>
      <c r="AW152" s="13" t="s">
        <v>36</v>
      </c>
      <c r="AX152" s="13" t="s">
        <v>80</v>
      </c>
      <c r="AY152" s="274" t="s">
        <v>170</v>
      </c>
    </row>
    <row r="153" s="13" customFormat="1">
      <c r="A153" s="13"/>
      <c r="B153" s="264"/>
      <c r="C153" s="265"/>
      <c r="D153" s="250" t="s">
        <v>178</v>
      </c>
      <c r="E153" s="266" t="s">
        <v>1</v>
      </c>
      <c r="F153" s="267" t="s">
        <v>925</v>
      </c>
      <c r="G153" s="265"/>
      <c r="H153" s="268">
        <v>18.75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4" t="s">
        <v>178</v>
      </c>
      <c r="AU153" s="274" t="s">
        <v>89</v>
      </c>
      <c r="AV153" s="13" t="s">
        <v>89</v>
      </c>
      <c r="AW153" s="13" t="s">
        <v>36</v>
      </c>
      <c r="AX153" s="13" t="s">
        <v>80</v>
      </c>
      <c r="AY153" s="274" t="s">
        <v>170</v>
      </c>
    </row>
    <row r="154" s="14" customFormat="1">
      <c r="A154" s="14"/>
      <c r="B154" s="275"/>
      <c r="C154" s="276"/>
      <c r="D154" s="250" t="s">
        <v>178</v>
      </c>
      <c r="E154" s="277" t="s">
        <v>1</v>
      </c>
      <c r="F154" s="278" t="s">
        <v>186</v>
      </c>
      <c r="G154" s="276"/>
      <c r="H154" s="279">
        <v>68.75</v>
      </c>
      <c r="I154" s="280"/>
      <c r="J154" s="276"/>
      <c r="K154" s="276"/>
      <c r="L154" s="281"/>
      <c r="M154" s="282"/>
      <c r="N154" s="283"/>
      <c r="O154" s="283"/>
      <c r="P154" s="283"/>
      <c r="Q154" s="283"/>
      <c r="R154" s="283"/>
      <c r="S154" s="283"/>
      <c r="T154" s="28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5" t="s">
        <v>178</v>
      </c>
      <c r="AU154" s="285" t="s">
        <v>89</v>
      </c>
      <c r="AV154" s="14" t="s">
        <v>175</v>
      </c>
      <c r="AW154" s="14" t="s">
        <v>36</v>
      </c>
      <c r="AX154" s="14" t="s">
        <v>87</v>
      </c>
      <c r="AY154" s="285" t="s">
        <v>170</v>
      </c>
    </row>
    <row r="155" s="2" customFormat="1" ht="16.5" customHeight="1">
      <c r="A155" s="38"/>
      <c r="B155" s="39"/>
      <c r="C155" s="236" t="s">
        <v>200</v>
      </c>
      <c r="D155" s="236" t="s">
        <v>171</v>
      </c>
      <c r="E155" s="237" t="s">
        <v>926</v>
      </c>
      <c r="F155" s="238" t="s">
        <v>927</v>
      </c>
      <c r="G155" s="239" t="s">
        <v>732</v>
      </c>
      <c r="H155" s="240">
        <v>35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45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175</v>
      </c>
      <c r="AT155" s="248" t="s">
        <v>171</v>
      </c>
      <c r="AU155" s="248" t="s">
        <v>89</v>
      </c>
      <c r="AY155" s="17" t="s">
        <v>170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87</v>
      </c>
      <c r="BK155" s="249">
        <f>ROUND(I155*H155,2)</f>
        <v>0</v>
      </c>
      <c r="BL155" s="17" t="s">
        <v>175</v>
      </c>
      <c r="BM155" s="248" t="s">
        <v>236</v>
      </c>
    </row>
    <row r="156" s="13" customFormat="1">
      <c r="A156" s="13"/>
      <c r="B156" s="264"/>
      <c r="C156" s="265"/>
      <c r="D156" s="250" t="s">
        <v>178</v>
      </c>
      <c r="E156" s="266" t="s">
        <v>1</v>
      </c>
      <c r="F156" s="267" t="s">
        <v>822</v>
      </c>
      <c r="G156" s="265"/>
      <c r="H156" s="268">
        <v>35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4" t="s">
        <v>178</v>
      </c>
      <c r="AU156" s="274" t="s">
        <v>89</v>
      </c>
      <c r="AV156" s="13" t="s">
        <v>89</v>
      </c>
      <c r="AW156" s="13" t="s">
        <v>36</v>
      </c>
      <c r="AX156" s="13" t="s">
        <v>80</v>
      </c>
      <c r="AY156" s="274" t="s">
        <v>170</v>
      </c>
    </row>
    <row r="157" s="14" customFormat="1">
      <c r="A157" s="14"/>
      <c r="B157" s="275"/>
      <c r="C157" s="276"/>
      <c r="D157" s="250" t="s">
        <v>178</v>
      </c>
      <c r="E157" s="277" t="s">
        <v>1</v>
      </c>
      <c r="F157" s="278" t="s">
        <v>186</v>
      </c>
      <c r="G157" s="276"/>
      <c r="H157" s="279">
        <v>35</v>
      </c>
      <c r="I157" s="280"/>
      <c r="J157" s="276"/>
      <c r="K157" s="276"/>
      <c r="L157" s="281"/>
      <c r="M157" s="282"/>
      <c r="N157" s="283"/>
      <c r="O157" s="283"/>
      <c r="P157" s="283"/>
      <c r="Q157" s="283"/>
      <c r="R157" s="283"/>
      <c r="S157" s="283"/>
      <c r="T157" s="28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5" t="s">
        <v>178</v>
      </c>
      <c r="AU157" s="285" t="s">
        <v>89</v>
      </c>
      <c r="AV157" s="14" t="s">
        <v>175</v>
      </c>
      <c r="AW157" s="14" t="s">
        <v>36</v>
      </c>
      <c r="AX157" s="14" t="s">
        <v>87</v>
      </c>
      <c r="AY157" s="285" t="s">
        <v>170</v>
      </c>
    </row>
    <row r="158" s="2" customFormat="1" ht="16.5" customHeight="1">
      <c r="A158" s="38"/>
      <c r="B158" s="39"/>
      <c r="C158" s="236" t="s">
        <v>244</v>
      </c>
      <c r="D158" s="236" t="s">
        <v>171</v>
      </c>
      <c r="E158" s="237" t="s">
        <v>928</v>
      </c>
      <c r="F158" s="238" t="s">
        <v>929</v>
      </c>
      <c r="G158" s="239" t="s">
        <v>732</v>
      </c>
      <c r="H158" s="240">
        <v>179.00999999999999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45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175</v>
      </c>
      <c r="AT158" s="248" t="s">
        <v>171</v>
      </c>
      <c r="AU158" s="248" t="s">
        <v>89</v>
      </c>
      <c r="AY158" s="17" t="s">
        <v>170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87</v>
      </c>
      <c r="BK158" s="249">
        <f>ROUND(I158*H158,2)</f>
        <v>0</v>
      </c>
      <c r="BL158" s="17" t="s">
        <v>175</v>
      </c>
      <c r="BM158" s="248" t="s">
        <v>247</v>
      </c>
    </row>
    <row r="159" s="13" customFormat="1">
      <c r="A159" s="13"/>
      <c r="B159" s="264"/>
      <c r="C159" s="265"/>
      <c r="D159" s="250" t="s">
        <v>178</v>
      </c>
      <c r="E159" s="266" t="s">
        <v>1</v>
      </c>
      <c r="F159" s="267" t="s">
        <v>930</v>
      </c>
      <c r="G159" s="265"/>
      <c r="H159" s="268">
        <v>179.00999999999999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4" t="s">
        <v>178</v>
      </c>
      <c r="AU159" s="274" t="s">
        <v>89</v>
      </c>
      <c r="AV159" s="13" t="s">
        <v>89</v>
      </c>
      <c r="AW159" s="13" t="s">
        <v>36</v>
      </c>
      <c r="AX159" s="13" t="s">
        <v>80</v>
      </c>
      <c r="AY159" s="274" t="s">
        <v>170</v>
      </c>
    </row>
    <row r="160" s="14" customFormat="1">
      <c r="A160" s="14"/>
      <c r="B160" s="275"/>
      <c r="C160" s="276"/>
      <c r="D160" s="250" t="s">
        <v>178</v>
      </c>
      <c r="E160" s="277" t="s">
        <v>1</v>
      </c>
      <c r="F160" s="278" t="s">
        <v>186</v>
      </c>
      <c r="G160" s="276"/>
      <c r="H160" s="279">
        <v>179.00999999999999</v>
      </c>
      <c r="I160" s="280"/>
      <c r="J160" s="276"/>
      <c r="K160" s="276"/>
      <c r="L160" s="281"/>
      <c r="M160" s="282"/>
      <c r="N160" s="283"/>
      <c r="O160" s="283"/>
      <c r="P160" s="283"/>
      <c r="Q160" s="283"/>
      <c r="R160" s="283"/>
      <c r="S160" s="283"/>
      <c r="T160" s="28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5" t="s">
        <v>178</v>
      </c>
      <c r="AU160" s="285" t="s">
        <v>89</v>
      </c>
      <c r="AV160" s="14" t="s">
        <v>175</v>
      </c>
      <c r="AW160" s="14" t="s">
        <v>36</v>
      </c>
      <c r="AX160" s="14" t="s">
        <v>87</v>
      </c>
      <c r="AY160" s="285" t="s">
        <v>170</v>
      </c>
    </row>
    <row r="161" s="2" customFormat="1" ht="21.75" customHeight="1">
      <c r="A161" s="38"/>
      <c r="B161" s="39"/>
      <c r="C161" s="236" t="s">
        <v>214</v>
      </c>
      <c r="D161" s="236" t="s">
        <v>171</v>
      </c>
      <c r="E161" s="237" t="s">
        <v>734</v>
      </c>
      <c r="F161" s="238" t="s">
        <v>735</v>
      </c>
      <c r="G161" s="239" t="s">
        <v>732</v>
      </c>
      <c r="H161" s="240">
        <v>1256.4760000000001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45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175</v>
      </c>
      <c r="AT161" s="248" t="s">
        <v>171</v>
      </c>
      <c r="AU161" s="248" t="s">
        <v>89</v>
      </c>
      <c r="AY161" s="17" t="s">
        <v>170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87</v>
      </c>
      <c r="BK161" s="249">
        <f>ROUND(I161*H161,2)</f>
        <v>0</v>
      </c>
      <c r="BL161" s="17" t="s">
        <v>175</v>
      </c>
      <c r="BM161" s="248" t="s">
        <v>253</v>
      </c>
    </row>
    <row r="162" s="13" customFormat="1">
      <c r="A162" s="13"/>
      <c r="B162" s="264"/>
      <c r="C162" s="265"/>
      <c r="D162" s="250" t="s">
        <v>178</v>
      </c>
      <c r="E162" s="266" t="s">
        <v>1</v>
      </c>
      <c r="F162" s="267" t="s">
        <v>931</v>
      </c>
      <c r="G162" s="265"/>
      <c r="H162" s="268">
        <v>365.47500000000002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4" t="s">
        <v>178</v>
      </c>
      <c r="AU162" s="274" t="s">
        <v>89</v>
      </c>
      <c r="AV162" s="13" t="s">
        <v>89</v>
      </c>
      <c r="AW162" s="13" t="s">
        <v>36</v>
      </c>
      <c r="AX162" s="13" t="s">
        <v>80</v>
      </c>
      <c r="AY162" s="274" t="s">
        <v>170</v>
      </c>
    </row>
    <row r="163" s="13" customFormat="1">
      <c r="A163" s="13"/>
      <c r="B163" s="264"/>
      <c r="C163" s="265"/>
      <c r="D163" s="250" t="s">
        <v>178</v>
      </c>
      <c r="E163" s="266" t="s">
        <v>1</v>
      </c>
      <c r="F163" s="267" t="s">
        <v>932</v>
      </c>
      <c r="G163" s="265"/>
      <c r="H163" s="268">
        <v>90.510999999999996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4" t="s">
        <v>178</v>
      </c>
      <c r="AU163" s="274" t="s">
        <v>89</v>
      </c>
      <c r="AV163" s="13" t="s">
        <v>89</v>
      </c>
      <c r="AW163" s="13" t="s">
        <v>36</v>
      </c>
      <c r="AX163" s="13" t="s">
        <v>80</v>
      </c>
      <c r="AY163" s="274" t="s">
        <v>170</v>
      </c>
    </row>
    <row r="164" s="13" customFormat="1">
      <c r="A164" s="13"/>
      <c r="B164" s="264"/>
      <c r="C164" s="265"/>
      <c r="D164" s="250" t="s">
        <v>178</v>
      </c>
      <c r="E164" s="266" t="s">
        <v>1</v>
      </c>
      <c r="F164" s="267" t="s">
        <v>933</v>
      </c>
      <c r="G164" s="265"/>
      <c r="H164" s="268">
        <v>67.829999999999998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4" t="s">
        <v>178</v>
      </c>
      <c r="AU164" s="274" t="s">
        <v>89</v>
      </c>
      <c r="AV164" s="13" t="s">
        <v>89</v>
      </c>
      <c r="AW164" s="13" t="s">
        <v>36</v>
      </c>
      <c r="AX164" s="13" t="s">
        <v>80</v>
      </c>
      <c r="AY164" s="274" t="s">
        <v>170</v>
      </c>
    </row>
    <row r="165" s="13" customFormat="1">
      <c r="A165" s="13"/>
      <c r="B165" s="264"/>
      <c r="C165" s="265"/>
      <c r="D165" s="250" t="s">
        <v>178</v>
      </c>
      <c r="E165" s="266" t="s">
        <v>1</v>
      </c>
      <c r="F165" s="267" t="s">
        <v>934</v>
      </c>
      <c r="G165" s="265"/>
      <c r="H165" s="268">
        <v>250.19999999999999</v>
      </c>
      <c r="I165" s="269"/>
      <c r="J165" s="265"/>
      <c r="K165" s="265"/>
      <c r="L165" s="270"/>
      <c r="M165" s="271"/>
      <c r="N165" s="272"/>
      <c r="O165" s="272"/>
      <c r="P165" s="272"/>
      <c r="Q165" s="272"/>
      <c r="R165" s="272"/>
      <c r="S165" s="272"/>
      <c r="T165" s="27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4" t="s">
        <v>178</v>
      </c>
      <c r="AU165" s="274" t="s">
        <v>89</v>
      </c>
      <c r="AV165" s="13" t="s">
        <v>89</v>
      </c>
      <c r="AW165" s="13" t="s">
        <v>36</v>
      </c>
      <c r="AX165" s="13" t="s">
        <v>80</v>
      </c>
      <c r="AY165" s="274" t="s">
        <v>170</v>
      </c>
    </row>
    <row r="166" s="13" customFormat="1">
      <c r="A166" s="13"/>
      <c r="B166" s="264"/>
      <c r="C166" s="265"/>
      <c r="D166" s="250" t="s">
        <v>178</v>
      </c>
      <c r="E166" s="266" t="s">
        <v>1</v>
      </c>
      <c r="F166" s="267" t="s">
        <v>935</v>
      </c>
      <c r="G166" s="265"/>
      <c r="H166" s="268">
        <v>303.44999999999999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4" t="s">
        <v>178</v>
      </c>
      <c r="AU166" s="274" t="s">
        <v>89</v>
      </c>
      <c r="AV166" s="13" t="s">
        <v>89</v>
      </c>
      <c r="AW166" s="13" t="s">
        <v>36</v>
      </c>
      <c r="AX166" s="13" t="s">
        <v>80</v>
      </c>
      <c r="AY166" s="274" t="s">
        <v>170</v>
      </c>
    </row>
    <row r="167" s="13" customFormat="1">
      <c r="A167" s="13"/>
      <c r="B167" s="264"/>
      <c r="C167" s="265"/>
      <c r="D167" s="250" t="s">
        <v>178</v>
      </c>
      <c r="E167" s="266" t="s">
        <v>1</v>
      </c>
      <c r="F167" s="267" t="s">
        <v>930</v>
      </c>
      <c r="G167" s="265"/>
      <c r="H167" s="268">
        <v>179.00999999999999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4" t="s">
        <v>178</v>
      </c>
      <c r="AU167" s="274" t="s">
        <v>89</v>
      </c>
      <c r="AV167" s="13" t="s">
        <v>89</v>
      </c>
      <c r="AW167" s="13" t="s">
        <v>36</v>
      </c>
      <c r="AX167" s="13" t="s">
        <v>80</v>
      </c>
      <c r="AY167" s="274" t="s">
        <v>170</v>
      </c>
    </row>
    <row r="168" s="14" customFormat="1">
      <c r="A168" s="14"/>
      <c r="B168" s="275"/>
      <c r="C168" s="276"/>
      <c r="D168" s="250" t="s">
        <v>178</v>
      </c>
      <c r="E168" s="277" t="s">
        <v>1</v>
      </c>
      <c r="F168" s="278" t="s">
        <v>186</v>
      </c>
      <c r="G168" s="276"/>
      <c r="H168" s="279">
        <v>1256.4760000000001</v>
      </c>
      <c r="I168" s="280"/>
      <c r="J168" s="276"/>
      <c r="K168" s="276"/>
      <c r="L168" s="281"/>
      <c r="M168" s="282"/>
      <c r="N168" s="283"/>
      <c r="O168" s="283"/>
      <c r="P168" s="283"/>
      <c r="Q168" s="283"/>
      <c r="R168" s="283"/>
      <c r="S168" s="283"/>
      <c r="T168" s="28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5" t="s">
        <v>178</v>
      </c>
      <c r="AU168" s="285" t="s">
        <v>89</v>
      </c>
      <c r="AV168" s="14" t="s">
        <v>175</v>
      </c>
      <c r="AW168" s="14" t="s">
        <v>36</v>
      </c>
      <c r="AX168" s="14" t="s">
        <v>87</v>
      </c>
      <c r="AY168" s="285" t="s">
        <v>170</v>
      </c>
    </row>
    <row r="169" s="11" customFormat="1" ht="22.8" customHeight="1">
      <c r="A169" s="11"/>
      <c r="B169" s="222"/>
      <c r="C169" s="223"/>
      <c r="D169" s="224" t="s">
        <v>79</v>
      </c>
      <c r="E169" s="295" t="s">
        <v>8</v>
      </c>
      <c r="F169" s="295" t="s">
        <v>741</v>
      </c>
      <c r="G169" s="223"/>
      <c r="H169" s="223"/>
      <c r="I169" s="226"/>
      <c r="J169" s="296">
        <f>BK169</f>
        <v>0</v>
      </c>
      <c r="K169" s="223"/>
      <c r="L169" s="228"/>
      <c r="M169" s="229"/>
      <c r="N169" s="230"/>
      <c r="O169" s="230"/>
      <c r="P169" s="231">
        <f>SUM(P170:P185)</f>
        <v>0</v>
      </c>
      <c r="Q169" s="230"/>
      <c r="R169" s="231">
        <f>SUM(R170:R185)</f>
        <v>0.79713000000000001</v>
      </c>
      <c r="S169" s="230"/>
      <c r="T169" s="232">
        <f>SUM(T170:T185)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33" t="s">
        <v>87</v>
      </c>
      <c r="AT169" s="234" t="s">
        <v>79</v>
      </c>
      <c r="AU169" s="234" t="s">
        <v>87</v>
      </c>
      <c r="AY169" s="233" t="s">
        <v>170</v>
      </c>
      <c r="BK169" s="235">
        <f>SUM(BK170:BK185)</f>
        <v>0</v>
      </c>
    </row>
    <row r="170" s="2" customFormat="1" ht="16.5" customHeight="1">
      <c r="A170" s="38"/>
      <c r="B170" s="39"/>
      <c r="C170" s="236" t="s">
        <v>256</v>
      </c>
      <c r="D170" s="236" t="s">
        <v>171</v>
      </c>
      <c r="E170" s="237" t="s">
        <v>742</v>
      </c>
      <c r="F170" s="238" t="s">
        <v>743</v>
      </c>
      <c r="G170" s="239" t="s">
        <v>744</v>
      </c>
      <c r="H170" s="240">
        <v>727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45</v>
      </c>
      <c r="O170" s="91"/>
      <c r="P170" s="246">
        <f>O170*H170</f>
        <v>0</v>
      </c>
      <c r="Q170" s="246">
        <v>0.00098999999999999999</v>
      </c>
      <c r="R170" s="246">
        <f>Q170*H170</f>
        <v>0.71972999999999998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175</v>
      </c>
      <c r="AT170" s="248" t="s">
        <v>171</v>
      </c>
      <c r="AU170" s="248" t="s">
        <v>89</v>
      </c>
      <c r="AY170" s="17" t="s">
        <v>170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87</v>
      </c>
      <c r="BK170" s="249">
        <f>ROUND(I170*H170,2)</f>
        <v>0</v>
      </c>
      <c r="BL170" s="17" t="s">
        <v>175</v>
      </c>
      <c r="BM170" s="248" t="s">
        <v>259</v>
      </c>
    </row>
    <row r="171" s="13" customFormat="1">
      <c r="A171" s="13"/>
      <c r="B171" s="264"/>
      <c r="C171" s="265"/>
      <c r="D171" s="250" t="s">
        <v>178</v>
      </c>
      <c r="E171" s="266" t="s">
        <v>1</v>
      </c>
      <c r="F171" s="267" t="s">
        <v>936</v>
      </c>
      <c r="G171" s="265"/>
      <c r="H171" s="268">
        <v>1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4" t="s">
        <v>178</v>
      </c>
      <c r="AU171" s="274" t="s">
        <v>89</v>
      </c>
      <c r="AV171" s="13" t="s">
        <v>89</v>
      </c>
      <c r="AW171" s="13" t="s">
        <v>36</v>
      </c>
      <c r="AX171" s="13" t="s">
        <v>80</v>
      </c>
      <c r="AY171" s="274" t="s">
        <v>170</v>
      </c>
    </row>
    <row r="172" s="13" customFormat="1">
      <c r="A172" s="13"/>
      <c r="B172" s="264"/>
      <c r="C172" s="265"/>
      <c r="D172" s="250" t="s">
        <v>178</v>
      </c>
      <c r="E172" s="266" t="s">
        <v>1</v>
      </c>
      <c r="F172" s="267" t="s">
        <v>937</v>
      </c>
      <c r="G172" s="265"/>
      <c r="H172" s="268">
        <v>185.40000000000001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4" t="s">
        <v>178</v>
      </c>
      <c r="AU172" s="274" t="s">
        <v>89</v>
      </c>
      <c r="AV172" s="13" t="s">
        <v>89</v>
      </c>
      <c r="AW172" s="13" t="s">
        <v>36</v>
      </c>
      <c r="AX172" s="13" t="s">
        <v>80</v>
      </c>
      <c r="AY172" s="274" t="s">
        <v>170</v>
      </c>
    </row>
    <row r="173" s="13" customFormat="1">
      <c r="A173" s="13"/>
      <c r="B173" s="264"/>
      <c r="C173" s="265"/>
      <c r="D173" s="250" t="s">
        <v>178</v>
      </c>
      <c r="E173" s="266" t="s">
        <v>1</v>
      </c>
      <c r="F173" s="267" t="s">
        <v>938</v>
      </c>
      <c r="G173" s="265"/>
      <c r="H173" s="268">
        <v>142.80000000000001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4" t="s">
        <v>178</v>
      </c>
      <c r="AU173" s="274" t="s">
        <v>89</v>
      </c>
      <c r="AV173" s="13" t="s">
        <v>89</v>
      </c>
      <c r="AW173" s="13" t="s">
        <v>36</v>
      </c>
      <c r="AX173" s="13" t="s">
        <v>80</v>
      </c>
      <c r="AY173" s="274" t="s">
        <v>170</v>
      </c>
    </row>
    <row r="174" s="13" customFormat="1">
      <c r="A174" s="13"/>
      <c r="B174" s="264"/>
      <c r="C174" s="265"/>
      <c r="D174" s="250" t="s">
        <v>178</v>
      </c>
      <c r="E174" s="266" t="s">
        <v>1</v>
      </c>
      <c r="F174" s="267" t="s">
        <v>939</v>
      </c>
      <c r="G174" s="265"/>
      <c r="H174" s="268">
        <v>397.80000000000001</v>
      </c>
      <c r="I174" s="269"/>
      <c r="J174" s="265"/>
      <c r="K174" s="265"/>
      <c r="L174" s="270"/>
      <c r="M174" s="271"/>
      <c r="N174" s="272"/>
      <c r="O174" s="272"/>
      <c r="P174" s="272"/>
      <c r="Q174" s="272"/>
      <c r="R174" s="272"/>
      <c r="S174" s="272"/>
      <c r="T174" s="27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4" t="s">
        <v>178</v>
      </c>
      <c r="AU174" s="274" t="s">
        <v>89</v>
      </c>
      <c r="AV174" s="13" t="s">
        <v>89</v>
      </c>
      <c r="AW174" s="13" t="s">
        <v>36</v>
      </c>
      <c r="AX174" s="13" t="s">
        <v>80</v>
      </c>
      <c r="AY174" s="274" t="s">
        <v>170</v>
      </c>
    </row>
    <row r="175" s="14" customFormat="1">
      <c r="A175" s="14"/>
      <c r="B175" s="275"/>
      <c r="C175" s="276"/>
      <c r="D175" s="250" t="s">
        <v>178</v>
      </c>
      <c r="E175" s="277" t="s">
        <v>1</v>
      </c>
      <c r="F175" s="278" t="s">
        <v>186</v>
      </c>
      <c r="G175" s="276"/>
      <c r="H175" s="279">
        <v>727</v>
      </c>
      <c r="I175" s="280"/>
      <c r="J175" s="276"/>
      <c r="K175" s="276"/>
      <c r="L175" s="281"/>
      <c r="M175" s="282"/>
      <c r="N175" s="283"/>
      <c r="O175" s="283"/>
      <c r="P175" s="283"/>
      <c r="Q175" s="283"/>
      <c r="R175" s="283"/>
      <c r="S175" s="283"/>
      <c r="T175" s="28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5" t="s">
        <v>178</v>
      </c>
      <c r="AU175" s="285" t="s">
        <v>89</v>
      </c>
      <c r="AV175" s="14" t="s">
        <v>175</v>
      </c>
      <c r="AW175" s="14" t="s">
        <v>36</v>
      </c>
      <c r="AX175" s="14" t="s">
        <v>87</v>
      </c>
      <c r="AY175" s="285" t="s">
        <v>170</v>
      </c>
    </row>
    <row r="176" s="2" customFormat="1" ht="16.5" customHeight="1">
      <c r="A176" s="38"/>
      <c r="B176" s="39"/>
      <c r="C176" s="236" t="s">
        <v>230</v>
      </c>
      <c r="D176" s="236" t="s">
        <v>171</v>
      </c>
      <c r="E176" s="237" t="s">
        <v>750</v>
      </c>
      <c r="F176" s="238" t="s">
        <v>751</v>
      </c>
      <c r="G176" s="239" t="s">
        <v>744</v>
      </c>
      <c r="H176" s="240">
        <v>727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45</v>
      </c>
      <c r="O176" s="91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175</v>
      </c>
      <c r="AT176" s="248" t="s">
        <v>171</v>
      </c>
      <c r="AU176" s="248" t="s">
        <v>89</v>
      </c>
      <c r="AY176" s="17" t="s">
        <v>170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87</v>
      </c>
      <c r="BK176" s="249">
        <f>ROUND(I176*H176,2)</f>
        <v>0</v>
      </c>
      <c r="BL176" s="17" t="s">
        <v>175</v>
      </c>
      <c r="BM176" s="248" t="s">
        <v>270</v>
      </c>
    </row>
    <row r="177" s="13" customFormat="1">
      <c r="A177" s="13"/>
      <c r="B177" s="264"/>
      <c r="C177" s="265"/>
      <c r="D177" s="250" t="s">
        <v>178</v>
      </c>
      <c r="E177" s="266" t="s">
        <v>1</v>
      </c>
      <c r="F177" s="267" t="s">
        <v>940</v>
      </c>
      <c r="G177" s="265"/>
      <c r="H177" s="268">
        <v>727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4" t="s">
        <v>178</v>
      </c>
      <c r="AU177" s="274" t="s">
        <v>89</v>
      </c>
      <c r="AV177" s="13" t="s">
        <v>89</v>
      </c>
      <c r="AW177" s="13" t="s">
        <v>36</v>
      </c>
      <c r="AX177" s="13" t="s">
        <v>80</v>
      </c>
      <c r="AY177" s="274" t="s">
        <v>170</v>
      </c>
    </row>
    <row r="178" s="14" customFormat="1">
      <c r="A178" s="14"/>
      <c r="B178" s="275"/>
      <c r="C178" s="276"/>
      <c r="D178" s="250" t="s">
        <v>178</v>
      </c>
      <c r="E178" s="277" t="s">
        <v>1</v>
      </c>
      <c r="F178" s="278" t="s">
        <v>186</v>
      </c>
      <c r="G178" s="276"/>
      <c r="H178" s="279">
        <v>727</v>
      </c>
      <c r="I178" s="280"/>
      <c r="J178" s="276"/>
      <c r="K178" s="276"/>
      <c r="L178" s="281"/>
      <c r="M178" s="282"/>
      <c r="N178" s="283"/>
      <c r="O178" s="283"/>
      <c r="P178" s="283"/>
      <c r="Q178" s="283"/>
      <c r="R178" s="283"/>
      <c r="S178" s="283"/>
      <c r="T178" s="28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5" t="s">
        <v>178</v>
      </c>
      <c r="AU178" s="285" t="s">
        <v>89</v>
      </c>
      <c r="AV178" s="14" t="s">
        <v>175</v>
      </c>
      <c r="AW178" s="14" t="s">
        <v>36</v>
      </c>
      <c r="AX178" s="14" t="s">
        <v>87</v>
      </c>
      <c r="AY178" s="285" t="s">
        <v>170</v>
      </c>
    </row>
    <row r="179" s="2" customFormat="1" ht="16.5" customHeight="1">
      <c r="A179" s="38"/>
      <c r="B179" s="39"/>
      <c r="C179" s="236" t="s">
        <v>274</v>
      </c>
      <c r="D179" s="236" t="s">
        <v>171</v>
      </c>
      <c r="E179" s="237" t="s">
        <v>941</v>
      </c>
      <c r="F179" s="238" t="s">
        <v>942</v>
      </c>
      <c r="G179" s="239" t="s">
        <v>744</v>
      </c>
      <c r="H179" s="240">
        <v>90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45</v>
      </c>
      <c r="O179" s="91"/>
      <c r="P179" s="246">
        <f>O179*H179</f>
        <v>0</v>
      </c>
      <c r="Q179" s="246">
        <v>0.00085999999999999998</v>
      </c>
      <c r="R179" s="246">
        <f>Q179*H179</f>
        <v>0.077399999999999997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175</v>
      </c>
      <c r="AT179" s="248" t="s">
        <v>171</v>
      </c>
      <c r="AU179" s="248" t="s">
        <v>89</v>
      </c>
      <c r="AY179" s="17" t="s">
        <v>170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87</v>
      </c>
      <c r="BK179" s="249">
        <f>ROUND(I179*H179,2)</f>
        <v>0</v>
      </c>
      <c r="BL179" s="17" t="s">
        <v>175</v>
      </c>
      <c r="BM179" s="248" t="s">
        <v>277</v>
      </c>
    </row>
    <row r="180" s="13" customFormat="1">
      <c r="A180" s="13"/>
      <c r="B180" s="264"/>
      <c r="C180" s="265"/>
      <c r="D180" s="250" t="s">
        <v>178</v>
      </c>
      <c r="E180" s="266" t="s">
        <v>1</v>
      </c>
      <c r="F180" s="267" t="s">
        <v>943</v>
      </c>
      <c r="G180" s="265"/>
      <c r="H180" s="268">
        <v>60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4" t="s">
        <v>178</v>
      </c>
      <c r="AU180" s="274" t="s">
        <v>89</v>
      </c>
      <c r="AV180" s="13" t="s">
        <v>89</v>
      </c>
      <c r="AW180" s="13" t="s">
        <v>36</v>
      </c>
      <c r="AX180" s="13" t="s">
        <v>80</v>
      </c>
      <c r="AY180" s="274" t="s">
        <v>170</v>
      </c>
    </row>
    <row r="181" s="13" customFormat="1">
      <c r="A181" s="13"/>
      <c r="B181" s="264"/>
      <c r="C181" s="265"/>
      <c r="D181" s="250" t="s">
        <v>178</v>
      </c>
      <c r="E181" s="266" t="s">
        <v>1</v>
      </c>
      <c r="F181" s="267" t="s">
        <v>944</v>
      </c>
      <c r="G181" s="265"/>
      <c r="H181" s="268">
        <v>30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4" t="s">
        <v>178</v>
      </c>
      <c r="AU181" s="274" t="s">
        <v>89</v>
      </c>
      <c r="AV181" s="13" t="s">
        <v>89</v>
      </c>
      <c r="AW181" s="13" t="s">
        <v>36</v>
      </c>
      <c r="AX181" s="13" t="s">
        <v>80</v>
      </c>
      <c r="AY181" s="274" t="s">
        <v>170</v>
      </c>
    </row>
    <row r="182" s="14" customFormat="1">
      <c r="A182" s="14"/>
      <c r="B182" s="275"/>
      <c r="C182" s="276"/>
      <c r="D182" s="250" t="s">
        <v>178</v>
      </c>
      <c r="E182" s="277" t="s">
        <v>1</v>
      </c>
      <c r="F182" s="278" t="s">
        <v>186</v>
      </c>
      <c r="G182" s="276"/>
      <c r="H182" s="279">
        <v>90</v>
      </c>
      <c r="I182" s="280"/>
      <c r="J182" s="276"/>
      <c r="K182" s="276"/>
      <c r="L182" s="281"/>
      <c r="M182" s="282"/>
      <c r="N182" s="283"/>
      <c r="O182" s="283"/>
      <c r="P182" s="283"/>
      <c r="Q182" s="283"/>
      <c r="R182" s="283"/>
      <c r="S182" s="283"/>
      <c r="T182" s="28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5" t="s">
        <v>178</v>
      </c>
      <c r="AU182" s="285" t="s">
        <v>89</v>
      </c>
      <c r="AV182" s="14" t="s">
        <v>175</v>
      </c>
      <c r="AW182" s="14" t="s">
        <v>36</v>
      </c>
      <c r="AX182" s="14" t="s">
        <v>87</v>
      </c>
      <c r="AY182" s="285" t="s">
        <v>170</v>
      </c>
    </row>
    <row r="183" s="2" customFormat="1" ht="16.5" customHeight="1">
      <c r="A183" s="38"/>
      <c r="B183" s="39"/>
      <c r="C183" s="236" t="s">
        <v>236</v>
      </c>
      <c r="D183" s="236" t="s">
        <v>171</v>
      </c>
      <c r="E183" s="237" t="s">
        <v>945</v>
      </c>
      <c r="F183" s="238" t="s">
        <v>946</v>
      </c>
      <c r="G183" s="239" t="s">
        <v>744</v>
      </c>
      <c r="H183" s="240">
        <v>90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45</v>
      </c>
      <c r="O183" s="91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175</v>
      </c>
      <c r="AT183" s="248" t="s">
        <v>171</v>
      </c>
      <c r="AU183" s="248" t="s">
        <v>89</v>
      </c>
      <c r="AY183" s="17" t="s">
        <v>170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87</v>
      </c>
      <c r="BK183" s="249">
        <f>ROUND(I183*H183,2)</f>
        <v>0</v>
      </c>
      <c r="BL183" s="17" t="s">
        <v>175</v>
      </c>
      <c r="BM183" s="248" t="s">
        <v>284</v>
      </c>
    </row>
    <row r="184" s="13" customFormat="1">
      <c r="A184" s="13"/>
      <c r="B184" s="264"/>
      <c r="C184" s="265"/>
      <c r="D184" s="250" t="s">
        <v>178</v>
      </c>
      <c r="E184" s="266" t="s">
        <v>1</v>
      </c>
      <c r="F184" s="267" t="s">
        <v>947</v>
      </c>
      <c r="G184" s="265"/>
      <c r="H184" s="268">
        <v>90</v>
      </c>
      <c r="I184" s="269"/>
      <c r="J184" s="265"/>
      <c r="K184" s="265"/>
      <c r="L184" s="270"/>
      <c r="M184" s="271"/>
      <c r="N184" s="272"/>
      <c r="O184" s="272"/>
      <c r="P184" s="272"/>
      <c r="Q184" s="272"/>
      <c r="R184" s="272"/>
      <c r="S184" s="272"/>
      <c r="T184" s="27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4" t="s">
        <v>178</v>
      </c>
      <c r="AU184" s="274" t="s">
        <v>89</v>
      </c>
      <c r="AV184" s="13" t="s">
        <v>89</v>
      </c>
      <c r="AW184" s="13" t="s">
        <v>36</v>
      </c>
      <c r="AX184" s="13" t="s">
        <v>80</v>
      </c>
      <c r="AY184" s="274" t="s">
        <v>170</v>
      </c>
    </row>
    <row r="185" s="14" customFormat="1">
      <c r="A185" s="14"/>
      <c r="B185" s="275"/>
      <c r="C185" s="276"/>
      <c r="D185" s="250" t="s">
        <v>178</v>
      </c>
      <c r="E185" s="277" t="s">
        <v>1</v>
      </c>
      <c r="F185" s="278" t="s">
        <v>186</v>
      </c>
      <c r="G185" s="276"/>
      <c r="H185" s="279">
        <v>90</v>
      </c>
      <c r="I185" s="280"/>
      <c r="J185" s="276"/>
      <c r="K185" s="276"/>
      <c r="L185" s="281"/>
      <c r="M185" s="282"/>
      <c r="N185" s="283"/>
      <c r="O185" s="283"/>
      <c r="P185" s="283"/>
      <c r="Q185" s="283"/>
      <c r="R185" s="283"/>
      <c r="S185" s="283"/>
      <c r="T185" s="28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5" t="s">
        <v>178</v>
      </c>
      <c r="AU185" s="285" t="s">
        <v>89</v>
      </c>
      <c r="AV185" s="14" t="s">
        <v>175</v>
      </c>
      <c r="AW185" s="14" t="s">
        <v>36</v>
      </c>
      <c r="AX185" s="14" t="s">
        <v>87</v>
      </c>
      <c r="AY185" s="285" t="s">
        <v>170</v>
      </c>
    </row>
    <row r="186" s="11" customFormat="1" ht="22.8" customHeight="1">
      <c r="A186" s="11"/>
      <c r="B186" s="222"/>
      <c r="C186" s="223"/>
      <c r="D186" s="224" t="s">
        <v>79</v>
      </c>
      <c r="E186" s="295" t="s">
        <v>253</v>
      </c>
      <c r="F186" s="295" t="s">
        <v>753</v>
      </c>
      <c r="G186" s="223"/>
      <c r="H186" s="223"/>
      <c r="I186" s="226"/>
      <c r="J186" s="296">
        <f>BK186</f>
        <v>0</v>
      </c>
      <c r="K186" s="223"/>
      <c r="L186" s="228"/>
      <c r="M186" s="229"/>
      <c r="N186" s="230"/>
      <c r="O186" s="230"/>
      <c r="P186" s="231">
        <f>SUM(P187:P192)</f>
        <v>0</v>
      </c>
      <c r="Q186" s="230"/>
      <c r="R186" s="231">
        <f>SUM(R187:R192)</f>
        <v>0</v>
      </c>
      <c r="S186" s="230"/>
      <c r="T186" s="232">
        <f>SUM(T187:T192)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33" t="s">
        <v>87</v>
      </c>
      <c r="AT186" s="234" t="s">
        <v>79</v>
      </c>
      <c r="AU186" s="234" t="s">
        <v>87</v>
      </c>
      <c r="AY186" s="233" t="s">
        <v>170</v>
      </c>
      <c r="BK186" s="235">
        <f>SUM(BK187:BK192)</f>
        <v>0</v>
      </c>
    </row>
    <row r="187" s="2" customFormat="1" ht="16.5" customHeight="1">
      <c r="A187" s="38"/>
      <c r="B187" s="39"/>
      <c r="C187" s="236" t="s">
        <v>469</v>
      </c>
      <c r="D187" s="236" t="s">
        <v>171</v>
      </c>
      <c r="E187" s="237" t="s">
        <v>754</v>
      </c>
      <c r="F187" s="238" t="s">
        <v>755</v>
      </c>
      <c r="G187" s="239" t="s">
        <v>732</v>
      </c>
      <c r="H187" s="240">
        <v>696.75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45</v>
      </c>
      <c r="O187" s="91"/>
      <c r="P187" s="246">
        <f>O187*H187</f>
        <v>0</v>
      </c>
      <c r="Q187" s="246">
        <v>0</v>
      </c>
      <c r="R187" s="246">
        <f>Q187*H187</f>
        <v>0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175</v>
      </c>
      <c r="AT187" s="248" t="s">
        <v>171</v>
      </c>
      <c r="AU187" s="248" t="s">
        <v>89</v>
      </c>
      <c r="AY187" s="17" t="s">
        <v>170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87</v>
      </c>
      <c r="BK187" s="249">
        <f>ROUND(I187*H187,2)</f>
        <v>0</v>
      </c>
      <c r="BL187" s="17" t="s">
        <v>175</v>
      </c>
      <c r="BM187" s="248" t="s">
        <v>472</v>
      </c>
    </row>
    <row r="188" s="13" customFormat="1">
      <c r="A188" s="13"/>
      <c r="B188" s="264"/>
      <c r="C188" s="265"/>
      <c r="D188" s="250" t="s">
        <v>178</v>
      </c>
      <c r="E188" s="266" t="s">
        <v>1</v>
      </c>
      <c r="F188" s="267" t="s">
        <v>948</v>
      </c>
      <c r="G188" s="265"/>
      <c r="H188" s="268">
        <v>696.75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4" t="s">
        <v>178</v>
      </c>
      <c r="AU188" s="274" t="s">
        <v>89</v>
      </c>
      <c r="AV188" s="13" t="s">
        <v>89</v>
      </c>
      <c r="AW188" s="13" t="s">
        <v>36</v>
      </c>
      <c r="AX188" s="13" t="s">
        <v>80</v>
      </c>
      <c r="AY188" s="274" t="s">
        <v>170</v>
      </c>
    </row>
    <row r="189" s="14" customFormat="1">
      <c r="A189" s="14"/>
      <c r="B189" s="275"/>
      <c r="C189" s="276"/>
      <c r="D189" s="250" t="s">
        <v>178</v>
      </c>
      <c r="E189" s="277" t="s">
        <v>1</v>
      </c>
      <c r="F189" s="278" t="s">
        <v>186</v>
      </c>
      <c r="G189" s="276"/>
      <c r="H189" s="279">
        <v>696.75</v>
      </c>
      <c r="I189" s="280"/>
      <c r="J189" s="276"/>
      <c r="K189" s="276"/>
      <c r="L189" s="281"/>
      <c r="M189" s="282"/>
      <c r="N189" s="283"/>
      <c r="O189" s="283"/>
      <c r="P189" s="283"/>
      <c r="Q189" s="283"/>
      <c r="R189" s="283"/>
      <c r="S189" s="283"/>
      <c r="T189" s="28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5" t="s">
        <v>178</v>
      </c>
      <c r="AU189" s="285" t="s">
        <v>89</v>
      </c>
      <c r="AV189" s="14" t="s">
        <v>175</v>
      </c>
      <c r="AW189" s="14" t="s">
        <v>36</v>
      </c>
      <c r="AX189" s="14" t="s">
        <v>87</v>
      </c>
      <c r="AY189" s="285" t="s">
        <v>170</v>
      </c>
    </row>
    <row r="190" s="2" customFormat="1" ht="16.5" customHeight="1">
      <c r="A190" s="38"/>
      <c r="B190" s="39"/>
      <c r="C190" s="236" t="s">
        <v>247</v>
      </c>
      <c r="D190" s="236" t="s">
        <v>171</v>
      </c>
      <c r="E190" s="237" t="s">
        <v>757</v>
      </c>
      <c r="F190" s="238" t="s">
        <v>758</v>
      </c>
      <c r="G190" s="239" t="s">
        <v>732</v>
      </c>
      <c r="H190" s="240">
        <v>1324.75</v>
      </c>
      <c r="I190" s="241"/>
      <c r="J190" s="242">
        <f>ROUND(I190*H190,2)</f>
        <v>0</v>
      </c>
      <c r="K190" s="243"/>
      <c r="L190" s="44"/>
      <c r="M190" s="244" t="s">
        <v>1</v>
      </c>
      <c r="N190" s="245" t="s">
        <v>45</v>
      </c>
      <c r="O190" s="91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175</v>
      </c>
      <c r="AT190" s="248" t="s">
        <v>171</v>
      </c>
      <c r="AU190" s="248" t="s">
        <v>89</v>
      </c>
      <c r="AY190" s="17" t="s">
        <v>170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87</v>
      </c>
      <c r="BK190" s="249">
        <f>ROUND(I190*H190,2)</f>
        <v>0</v>
      </c>
      <c r="BL190" s="17" t="s">
        <v>175</v>
      </c>
      <c r="BM190" s="248" t="s">
        <v>478</v>
      </c>
    </row>
    <row r="191" s="13" customFormat="1">
      <c r="A191" s="13"/>
      <c r="B191" s="264"/>
      <c r="C191" s="265"/>
      <c r="D191" s="250" t="s">
        <v>178</v>
      </c>
      <c r="E191" s="266" t="s">
        <v>1</v>
      </c>
      <c r="F191" s="267" t="s">
        <v>949</v>
      </c>
      <c r="G191" s="265"/>
      <c r="H191" s="268">
        <v>1324.75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4" t="s">
        <v>178</v>
      </c>
      <c r="AU191" s="274" t="s">
        <v>89</v>
      </c>
      <c r="AV191" s="13" t="s">
        <v>89</v>
      </c>
      <c r="AW191" s="13" t="s">
        <v>36</v>
      </c>
      <c r="AX191" s="13" t="s">
        <v>80</v>
      </c>
      <c r="AY191" s="274" t="s">
        <v>170</v>
      </c>
    </row>
    <row r="192" s="14" customFormat="1">
      <c r="A192" s="14"/>
      <c r="B192" s="275"/>
      <c r="C192" s="276"/>
      <c r="D192" s="250" t="s">
        <v>178</v>
      </c>
      <c r="E192" s="277" t="s">
        <v>1</v>
      </c>
      <c r="F192" s="278" t="s">
        <v>186</v>
      </c>
      <c r="G192" s="276"/>
      <c r="H192" s="279">
        <v>1324.75</v>
      </c>
      <c r="I192" s="280"/>
      <c r="J192" s="276"/>
      <c r="K192" s="276"/>
      <c r="L192" s="281"/>
      <c r="M192" s="282"/>
      <c r="N192" s="283"/>
      <c r="O192" s="283"/>
      <c r="P192" s="283"/>
      <c r="Q192" s="283"/>
      <c r="R192" s="283"/>
      <c r="S192" s="283"/>
      <c r="T192" s="28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5" t="s">
        <v>178</v>
      </c>
      <c r="AU192" s="285" t="s">
        <v>89</v>
      </c>
      <c r="AV192" s="14" t="s">
        <v>175</v>
      </c>
      <c r="AW192" s="14" t="s">
        <v>36</v>
      </c>
      <c r="AX192" s="14" t="s">
        <v>87</v>
      </c>
      <c r="AY192" s="285" t="s">
        <v>170</v>
      </c>
    </row>
    <row r="193" s="11" customFormat="1" ht="22.8" customHeight="1">
      <c r="A193" s="11"/>
      <c r="B193" s="222"/>
      <c r="C193" s="223"/>
      <c r="D193" s="224" t="s">
        <v>79</v>
      </c>
      <c r="E193" s="295" t="s">
        <v>502</v>
      </c>
      <c r="F193" s="295" t="s">
        <v>760</v>
      </c>
      <c r="G193" s="223"/>
      <c r="H193" s="223"/>
      <c r="I193" s="226"/>
      <c r="J193" s="296">
        <f>BK193</f>
        <v>0</v>
      </c>
      <c r="K193" s="223"/>
      <c r="L193" s="228"/>
      <c r="M193" s="229"/>
      <c r="N193" s="230"/>
      <c r="O193" s="230"/>
      <c r="P193" s="231">
        <f>SUM(P194:P218)</f>
        <v>0</v>
      </c>
      <c r="Q193" s="230"/>
      <c r="R193" s="231">
        <f>SUM(R194:R218)</f>
        <v>2139.2231999999999</v>
      </c>
      <c r="S193" s="230"/>
      <c r="T193" s="232">
        <f>SUM(T194:T218)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233" t="s">
        <v>87</v>
      </c>
      <c r="AT193" s="234" t="s">
        <v>79</v>
      </c>
      <c r="AU193" s="234" t="s">
        <v>87</v>
      </c>
      <c r="AY193" s="233" t="s">
        <v>170</v>
      </c>
      <c r="BK193" s="235">
        <f>SUM(BK194:BK218)</f>
        <v>0</v>
      </c>
    </row>
    <row r="194" s="2" customFormat="1" ht="16.5" customHeight="1">
      <c r="A194" s="38"/>
      <c r="B194" s="39"/>
      <c r="C194" s="236" t="s">
        <v>8</v>
      </c>
      <c r="D194" s="236" t="s">
        <v>171</v>
      </c>
      <c r="E194" s="237" t="s">
        <v>761</v>
      </c>
      <c r="F194" s="238" t="s">
        <v>762</v>
      </c>
      <c r="G194" s="239" t="s">
        <v>732</v>
      </c>
      <c r="H194" s="240">
        <v>367.89600000000002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45</v>
      </c>
      <c r="O194" s="91"/>
      <c r="P194" s="246">
        <f>O194*H194</f>
        <v>0</v>
      </c>
      <c r="Q194" s="246">
        <v>1.7</v>
      </c>
      <c r="R194" s="246">
        <f>Q194*H194</f>
        <v>625.42320000000007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175</v>
      </c>
      <c r="AT194" s="248" t="s">
        <v>171</v>
      </c>
      <c r="AU194" s="248" t="s">
        <v>89</v>
      </c>
      <c r="AY194" s="17" t="s">
        <v>170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87</v>
      </c>
      <c r="BK194" s="249">
        <f>ROUND(I194*H194,2)</f>
        <v>0</v>
      </c>
      <c r="BL194" s="17" t="s">
        <v>175</v>
      </c>
      <c r="BM194" s="248" t="s">
        <v>482</v>
      </c>
    </row>
    <row r="195" s="12" customFormat="1">
      <c r="A195" s="12"/>
      <c r="B195" s="254"/>
      <c r="C195" s="255"/>
      <c r="D195" s="250" t="s">
        <v>178</v>
      </c>
      <c r="E195" s="256" t="s">
        <v>1</v>
      </c>
      <c r="F195" s="257" t="s">
        <v>763</v>
      </c>
      <c r="G195" s="255"/>
      <c r="H195" s="256" t="s">
        <v>1</v>
      </c>
      <c r="I195" s="258"/>
      <c r="J195" s="255"/>
      <c r="K195" s="255"/>
      <c r="L195" s="259"/>
      <c r="M195" s="260"/>
      <c r="N195" s="261"/>
      <c r="O195" s="261"/>
      <c r="P195" s="261"/>
      <c r="Q195" s="261"/>
      <c r="R195" s="261"/>
      <c r="S195" s="261"/>
      <c r="T195" s="26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63" t="s">
        <v>178</v>
      </c>
      <c r="AU195" s="263" t="s">
        <v>89</v>
      </c>
      <c r="AV195" s="12" t="s">
        <v>87</v>
      </c>
      <c r="AW195" s="12" t="s">
        <v>36</v>
      </c>
      <c r="AX195" s="12" t="s">
        <v>80</v>
      </c>
      <c r="AY195" s="263" t="s">
        <v>170</v>
      </c>
    </row>
    <row r="196" s="13" customFormat="1">
      <c r="A196" s="13"/>
      <c r="B196" s="264"/>
      <c r="C196" s="265"/>
      <c r="D196" s="250" t="s">
        <v>178</v>
      </c>
      <c r="E196" s="266" t="s">
        <v>1</v>
      </c>
      <c r="F196" s="267" t="s">
        <v>950</v>
      </c>
      <c r="G196" s="265"/>
      <c r="H196" s="268">
        <v>110.75</v>
      </c>
      <c r="I196" s="269"/>
      <c r="J196" s="265"/>
      <c r="K196" s="265"/>
      <c r="L196" s="270"/>
      <c r="M196" s="271"/>
      <c r="N196" s="272"/>
      <c r="O196" s="272"/>
      <c r="P196" s="272"/>
      <c r="Q196" s="272"/>
      <c r="R196" s="272"/>
      <c r="S196" s="272"/>
      <c r="T196" s="27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4" t="s">
        <v>178</v>
      </c>
      <c r="AU196" s="274" t="s">
        <v>89</v>
      </c>
      <c r="AV196" s="13" t="s">
        <v>89</v>
      </c>
      <c r="AW196" s="13" t="s">
        <v>36</v>
      </c>
      <c r="AX196" s="13" t="s">
        <v>80</v>
      </c>
      <c r="AY196" s="274" t="s">
        <v>170</v>
      </c>
    </row>
    <row r="197" s="13" customFormat="1">
      <c r="A197" s="13"/>
      <c r="B197" s="264"/>
      <c r="C197" s="265"/>
      <c r="D197" s="250" t="s">
        <v>178</v>
      </c>
      <c r="E197" s="266" t="s">
        <v>1</v>
      </c>
      <c r="F197" s="267" t="s">
        <v>951</v>
      </c>
      <c r="G197" s="265"/>
      <c r="H197" s="268">
        <v>22.015999999999998</v>
      </c>
      <c r="I197" s="269"/>
      <c r="J197" s="265"/>
      <c r="K197" s="265"/>
      <c r="L197" s="270"/>
      <c r="M197" s="271"/>
      <c r="N197" s="272"/>
      <c r="O197" s="272"/>
      <c r="P197" s="272"/>
      <c r="Q197" s="272"/>
      <c r="R197" s="272"/>
      <c r="S197" s="272"/>
      <c r="T197" s="27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4" t="s">
        <v>178</v>
      </c>
      <c r="AU197" s="274" t="s">
        <v>89</v>
      </c>
      <c r="AV197" s="13" t="s">
        <v>89</v>
      </c>
      <c r="AW197" s="13" t="s">
        <v>36</v>
      </c>
      <c r="AX197" s="13" t="s">
        <v>80</v>
      </c>
      <c r="AY197" s="274" t="s">
        <v>170</v>
      </c>
    </row>
    <row r="198" s="13" customFormat="1">
      <c r="A198" s="13"/>
      <c r="B198" s="264"/>
      <c r="C198" s="265"/>
      <c r="D198" s="250" t="s">
        <v>178</v>
      </c>
      <c r="E198" s="266" t="s">
        <v>1</v>
      </c>
      <c r="F198" s="267" t="s">
        <v>952</v>
      </c>
      <c r="G198" s="265"/>
      <c r="H198" s="268">
        <v>17.954999999999998</v>
      </c>
      <c r="I198" s="269"/>
      <c r="J198" s="265"/>
      <c r="K198" s="265"/>
      <c r="L198" s="270"/>
      <c r="M198" s="271"/>
      <c r="N198" s="272"/>
      <c r="O198" s="272"/>
      <c r="P198" s="272"/>
      <c r="Q198" s="272"/>
      <c r="R198" s="272"/>
      <c r="S198" s="272"/>
      <c r="T198" s="27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4" t="s">
        <v>178</v>
      </c>
      <c r="AU198" s="274" t="s">
        <v>89</v>
      </c>
      <c r="AV198" s="13" t="s">
        <v>89</v>
      </c>
      <c r="AW198" s="13" t="s">
        <v>36</v>
      </c>
      <c r="AX198" s="13" t="s">
        <v>80</v>
      </c>
      <c r="AY198" s="274" t="s">
        <v>170</v>
      </c>
    </row>
    <row r="199" s="13" customFormat="1">
      <c r="A199" s="13"/>
      <c r="B199" s="264"/>
      <c r="C199" s="265"/>
      <c r="D199" s="250" t="s">
        <v>178</v>
      </c>
      <c r="E199" s="266" t="s">
        <v>1</v>
      </c>
      <c r="F199" s="267" t="s">
        <v>953</v>
      </c>
      <c r="G199" s="265"/>
      <c r="H199" s="268">
        <v>104.25</v>
      </c>
      <c r="I199" s="269"/>
      <c r="J199" s="265"/>
      <c r="K199" s="265"/>
      <c r="L199" s="270"/>
      <c r="M199" s="271"/>
      <c r="N199" s="272"/>
      <c r="O199" s="272"/>
      <c r="P199" s="272"/>
      <c r="Q199" s="272"/>
      <c r="R199" s="272"/>
      <c r="S199" s="272"/>
      <c r="T199" s="27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4" t="s">
        <v>178</v>
      </c>
      <c r="AU199" s="274" t="s">
        <v>89</v>
      </c>
      <c r="AV199" s="13" t="s">
        <v>89</v>
      </c>
      <c r="AW199" s="13" t="s">
        <v>36</v>
      </c>
      <c r="AX199" s="13" t="s">
        <v>80</v>
      </c>
      <c r="AY199" s="274" t="s">
        <v>170</v>
      </c>
    </row>
    <row r="200" s="13" customFormat="1">
      <c r="A200" s="13"/>
      <c r="B200" s="264"/>
      <c r="C200" s="265"/>
      <c r="D200" s="250" t="s">
        <v>178</v>
      </c>
      <c r="E200" s="266" t="s">
        <v>1</v>
      </c>
      <c r="F200" s="267" t="s">
        <v>954</v>
      </c>
      <c r="G200" s="265"/>
      <c r="H200" s="268">
        <v>70.805000000000007</v>
      </c>
      <c r="I200" s="269"/>
      <c r="J200" s="265"/>
      <c r="K200" s="265"/>
      <c r="L200" s="270"/>
      <c r="M200" s="271"/>
      <c r="N200" s="272"/>
      <c r="O200" s="272"/>
      <c r="P200" s="272"/>
      <c r="Q200" s="272"/>
      <c r="R200" s="272"/>
      <c r="S200" s="272"/>
      <c r="T200" s="27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4" t="s">
        <v>178</v>
      </c>
      <c r="AU200" s="274" t="s">
        <v>89</v>
      </c>
      <c r="AV200" s="13" t="s">
        <v>89</v>
      </c>
      <c r="AW200" s="13" t="s">
        <v>36</v>
      </c>
      <c r="AX200" s="13" t="s">
        <v>80</v>
      </c>
      <c r="AY200" s="274" t="s">
        <v>170</v>
      </c>
    </row>
    <row r="201" s="13" customFormat="1">
      <c r="A201" s="13"/>
      <c r="B201" s="264"/>
      <c r="C201" s="265"/>
      <c r="D201" s="250" t="s">
        <v>178</v>
      </c>
      <c r="E201" s="266" t="s">
        <v>1</v>
      </c>
      <c r="F201" s="267" t="s">
        <v>955</v>
      </c>
      <c r="G201" s="265"/>
      <c r="H201" s="268">
        <v>42.119999999999997</v>
      </c>
      <c r="I201" s="269"/>
      <c r="J201" s="265"/>
      <c r="K201" s="265"/>
      <c r="L201" s="270"/>
      <c r="M201" s="271"/>
      <c r="N201" s="272"/>
      <c r="O201" s="272"/>
      <c r="P201" s="272"/>
      <c r="Q201" s="272"/>
      <c r="R201" s="272"/>
      <c r="S201" s="272"/>
      <c r="T201" s="27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4" t="s">
        <v>178</v>
      </c>
      <c r="AU201" s="274" t="s">
        <v>89</v>
      </c>
      <c r="AV201" s="13" t="s">
        <v>89</v>
      </c>
      <c r="AW201" s="13" t="s">
        <v>36</v>
      </c>
      <c r="AX201" s="13" t="s">
        <v>80</v>
      </c>
      <c r="AY201" s="274" t="s">
        <v>170</v>
      </c>
    </row>
    <row r="202" s="14" customFormat="1">
      <c r="A202" s="14"/>
      <c r="B202" s="275"/>
      <c r="C202" s="276"/>
      <c r="D202" s="250" t="s">
        <v>178</v>
      </c>
      <c r="E202" s="277" t="s">
        <v>1</v>
      </c>
      <c r="F202" s="278" t="s">
        <v>186</v>
      </c>
      <c r="G202" s="276"/>
      <c r="H202" s="279">
        <v>367.89600000000002</v>
      </c>
      <c r="I202" s="280"/>
      <c r="J202" s="276"/>
      <c r="K202" s="276"/>
      <c r="L202" s="281"/>
      <c r="M202" s="282"/>
      <c r="N202" s="283"/>
      <c r="O202" s="283"/>
      <c r="P202" s="283"/>
      <c r="Q202" s="283"/>
      <c r="R202" s="283"/>
      <c r="S202" s="283"/>
      <c r="T202" s="28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5" t="s">
        <v>178</v>
      </c>
      <c r="AU202" s="285" t="s">
        <v>89</v>
      </c>
      <c r="AV202" s="14" t="s">
        <v>175</v>
      </c>
      <c r="AW202" s="14" t="s">
        <v>36</v>
      </c>
      <c r="AX202" s="14" t="s">
        <v>87</v>
      </c>
      <c r="AY202" s="285" t="s">
        <v>170</v>
      </c>
    </row>
    <row r="203" s="2" customFormat="1" ht="16.5" customHeight="1">
      <c r="A203" s="38"/>
      <c r="B203" s="39"/>
      <c r="C203" s="236" t="s">
        <v>253</v>
      </c>
      <c r="D203" s="236" t="s">
        <v>171</v>
      </c>
      <c r="E203" s="237" t="s">
        <v>769</v>
      </c>
      <c r="F203" s="238" t="s">
        <v>770</v>
      </c>
      <c r="G203" s="239" t="s">
        <v>732</v>
      </c>
      <c r="H203" s="240">
        <v>841.71799999999996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45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175</v>
      </c>
      <c r="AT203" s="248" t="s">
        <v>171</v>
      </c>
      <c r="AU203" s="248" t="s">
        <v>89</v>
      </c>
      <c r="AY203" s="17" t="s">
        <v>170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87</v>
      </c>
      <c r="BK203" s="249">
        <f>ROUND(I203*H203,2)</f>
        <v>0</v>
      </c>
      <c r="BL203" s="17" t="s">
        <v>175</v>
      </c>
      <c r="BM203" s="248" t="s">
        <v>489</v>
      </c>
    </row>
    <row r="204" s="13" customFormat="1">
      <c r="A204" s="13"/>
      <c r="B204" s="264"/>
      <c r="C204" s="265"/>
      <c r="D204" s="250" t="s">
        <v>178</v>
      </c>
      <c r="E204" s="266" t="s">
        <v>1</v>
      </c>
      <c r="F204" s="267" t="s">
        <v>956</v>
      </c>
      <c r="G204" s="265"/>
      <c r="H204" s="268">
        <v>232.57499999999999</v>
      </c>
      <c r="I204" s="269"/>
      <c r="J204" s="265"/>
      <c r="K204" s="265"/>
      <c r="L204" s="270"/>
      <c r="M204" s="271"/>
      <c r="N204" s="272"/>
      <c r="O204" s="272"/>
      <c r="P204" s="272"/>
      <c r="Q204" s="272"/>
      <c r="R204" s="272"/>
      <c r="S204" s="272"/>
      <c r="T204" s="27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4" t="s">
        <v>178</v>
      </c>
      <c r="AU204" s="274" t="s">
        <v>89</v>
      </c>
      <c r="AV204" s="13" t="s">
        <v>89</v>
      </c>
      <c r="AW204" s="13" t="s">
        <v>36</v>
      </c>
      <c r="AX204" s="13" t="s">
        <v>80</v>
      </c>
      <c r="AY204" s="274" t="s">
        <v>170</v>
      </c>
    </row>
    <row r="205" s="13" customFormat="1">
      <c r="A205" s="13"/>
      <c r="B205" s="264"/>
      <c r="C205" s="265"/>
      <c r="D205" s="250" t="s">
        <v>178</v>
      </c>
      <c r="E205" s="266" t="s">
        <v>1</v>
      </c>
      <c r="F205" s="267" t="s">
        <v>957</v>
      </c>
      <c r="G205" s="265"/>
      <c r="H205" s="268">
        <v>63.603000000000002</v>
      </c>
      <c r="I205" s="269"/>
      <c r="J205" s="265"/>
      <c r="K205" s="265"/>
      <c r="L205" s="270"/>
      <c r="M205" s="271"/>
      <c r="N205" s="272"/>
      <c r="O205" s="272"/>
      <c r="P205" s="272"/>
      <c r="Q205" s="272"/>
      <c r="R205" s="272"/>
      <c r="S205" s="272"/>
      <c r="T205" s="27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4" t="s">
        <v>178</v>
      </c>
      <c r="AU205" s="274" t="s">
        <v>89</v>
      </c>
      <c r="AV205" s="13" t="s">
        <v>89</v>
      </c>
      <c r="AW205" s="13" t="s">
        <v>36</v>
      </c>
      <c r="AX205" s="13" t="s">
        <v>80</v>
      </c>
      <c r="AY205" s="274" t="s">
        <v>170</v>
      </c>
    </row>
    <row r="206" s="13" customFormat="1">
      <c r="A206" s="13"/>
      <c r="B206" s="264"/>
      <c r="C206" s="265"/>
      <c r="D206" s="250" t="s">
        <v>178</v>
      </c>
      <c r="E206" s="266" t="s">
        <v>1</v>
      </c>
      <c r="F206" s="267" t="s">
        <v>958</v>
      </c>
      <c r="G206" s="265"/>
      <c r="H206" s="268">
        <v>45.884999999999998</v>
      </c>
      <c r="I206" s="269"/>
      <c r="J206" s="265"/>
      <c r="K206" s="265"/>
      <c r="L206" s="270"/>
      <c r="M206" s="271"/>
      <c r="N206" s="272"/>
      <c r="O206" s="272"/>
      <c r="P206" s="272"/>
      <c r="Q206" s="272"/>
      <c r="R206" s="272"/>
      <c r="S206" s="272"/>
      <c r="T206" s="27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4" t="s">
        <v>178</v>
      </c>
      <c r="AU206" s="274" t="s">
        <v>89</v>
      </c>
      <c r="AV206" s="13" t="s">
        <v>89</v>
      </c>
      <c r="AW206" s="13" t="s">
        <v>36</v>
      </c>
      <c r="AX206" s="13" t="s">
        <v>80</v>
      </c>
      <c r="AY206" s="274" t="s">
        <v>170</v>
      </c>
    </row>
    <row r="207" s="13" customFormat="1">
      <c r="A207" s="13"/>
      <c r="B207" s="264"/>
      <c r="C207" s="265"/>
      <c r="D207" s="250" t="s">
        <v>178</v>
      </c>
      <c r="E207" s="266" t="s">
        <v>1</v>
      </c>
      <c r="F207" s="267" t="s">
        <v>959</v>
      </c>
      <c r="G207" s="265"/>
      <c r="H207" s="268">
        <v>125.09999999999999</v>
      </c>
      <c r="I207" s="269"/>
      <c r="J207" s="265"/>
      <c r="K207" s="265"/>
      <c r="L207" s="270"/>
      <c r="M207" s="271"/>
      <c r="N207" s="272"/>
      <c r="O207" s="272"/>
      <c r="P207" s="272"/>
      <c r="Q207" s="272"/>
      <c r="R207" s="272"/>
      <c r="S207" s="272"/>
      <c r="T207" s="27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4" t="s">
        <v>178</v>
      </c>
      <c r="AU207" s="274" t="s">
        <v>89</v>
      </c>
      <c r="AV207" s="13" t="s">
        <v>89</v>
      </c>
      <c r="AW207" s="13" t="s">
        <v>36</v>
      </c>
      <c r="AX207" s="13" t="s">
        <v>80</v>
      </c>
      <c r="AY207" s="274" t="s">
        <v>170</v>
      </c>
    </row>
    <row r="208" s="13" customFormat="1">
      <c r="A208" s="13"/>
      <c r="B208" s="264"/>
      <c r="C208" s="265"/>
      <c r="D208" s="250" t="s">
        <v>178</v>
      </c>
      <c r="E208" s="266" t="s">
        <v>1</v>
      </c>
      <c r="F208" s="267" t="s">
        <v>960</v>
      </c>
      <c r="G208" s="265"/>
      <c r="H208" s="268">
        <v>212.41499999999999</v>
      </c>
      <c r="I208" s="269"/>
      <c r="J208" s="265"/>
      <c r="K208" s="265"/>
      <c r="L208" s="270"/>
      <c r="M208" s="271"/>
      <c r="N208" s="272"/>
      <c r="O208" s="272"/>
      <c r="P208" s="272"/>
      <c r="Q208" s="272"/>
      <c r="R208" s="272"/>
      <c r="S208" s="272"/>
      <c r="T208" s="27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4" t="s">
        <v>178</v>
      </c>
      <c r="AU208" s="274" t="s">
        <v>89</v>
      </c>
      <c r="AV208" s="13" t="s">
        <v>89</v>
      </c>
      <c r="AW208" s="13" t="s">
        <v>36</v>
      </c>
      <c r="AX208" s="13" t="s">
        <v>80</v>
      </c>
      <c r="AY208" s="274" t="s">
        <v>170</v>
      </c>
    </row>
    <row r="209" s="13" customFormat="1">
      <c r="A209" s="13"/>
      <c r="B209" s="264"/>
      <c r="C209" s="265"/>
      <c r="D209" s="250" t="s">
        <v>178</v>
      </c>
      <c r="E209" s="266" t="s">
        <v>1</v>
      </c>
      <c r="F209" s="267" t="s">
        <v>961</v>
      </c>
      <c r="G209" s="265"/>
      <c r="H209" s="268">
        <v>126.36</v>
      </c>
      <c r="I209" s="269"/>
      <c r="J209" s="265"/>
      <c r="K209" s="265"/>
      <c r="L209" s="270"/>
      <c r="M209" s="271"/>
      <c r="N209" s="272"/>
      <c r="O209" s="272"/>
      <c r="P209" s="272"/>
      <c r="Q209" s="272"/>
      <c r="R209" s="272"/>
      <c r="S209" s="272"/>
      <c r="T209" s="27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4" t="s">
        <v>178</v>
      </c>
      <c r="AU209" s="274" t="s">
        <v>89</v>
      </c>
      <c r="AV209" s="13" t="s">
        <v>89</v>
      </c>
      <c r="AW209" s="13" t="s">
        <v>36</v>
      </c>
      <c r="AX209" s="13" t="s">
        <v>80</v>
      </c>
      <c r="AY209" s="274" t="s">
        <v>170</v>
      </c>
    </row>
    <row r="210" s="13" customFormat="1">
      <c r="A210" s="13"/>
      <c r="B210" s="264"/>
      <c r="C210" s="265"/>
      <c r="D210" s="250" t="s">
        <v>178</v>
      </c>
      <c r="E210" s="266" t="s">
        <v>1</v>
      </c>
      <c r="F210" s="267" t="s">
        <v>962</v>
      </c>
      <c r="G210" s="265"/>
      <c r="H210" s="268">
        <v>24.879999999999999</v>
      </c>
      <c r="I210" s="269"/>
      <c r="J210" s="265"/>
      <c r="K210" s="265"/>
      <c r="L210" s="270"/>
      <c r="M210" s="271"/>
      <c r="N210" s="272"/>
      <c r="O210" s="272"/>
      <c r="P210" s="272"/>
      <c r="Q210" s="272"/>
      <c r="R210" s="272"/>
      <c r="S210" s="272"/>
      <c r="T210" s="27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4" t="s">
        <v>178</v>
      </c>
      <c r="AU210" s="274" t="s">
        <v>89</v>
      </c>
      <c r="AV210" s="13" t="s">
        <v>89</v>
      </c>
      <c r="AW210" s="13" t="s">
        <v>36</v>
      </c>
      <c r="AX210" s="13" t="s">
        <v>80</v>
      </c>
      <c r="AY210" s="274" t="s">
        <v>170</v>
      </c>
    </row>
    <row r="211" s="13" customFormat="1">
      <c r="A211" s="13"/>
      <c r="B211" s="264"/>
      <c r="C211" s="265"/>
      <c r="D211" s="250" t="s">
        <v>178</v>
      </c>
      <c r="E211" s="266" t="s">
        <v>1</v>
      </c>
      <c r="F211" s="267" t="s">
        <v>963</v>
      </c>
      <c r="G211" s="265"/>
      <c r="H211" s="268">
        <v>10.9</v>
      </c>
      <c r="I211" s="269"/>
      <c r="J211" s="265"/>
      <c r="K211" s="265"/>
      <c r="L211" s="270"/>
      <c r="M211" s="271"/>
      <c r="N211" s="272"/>
      <c r="O211" s="272"/>
      <c r="P211" s="272"/>
      <c r="Q211" s="272"/>
      <c r="R211" s="272"/>
      <c r="S211" s="272"/>
      <c r="T211" s="27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4" t="s">
        <v>178</v>
      </c>
      <c r="AU211" s="274" t="s">
        <v>89</v>
      </c>
      <c r="AV211" s="13" t="s">
        <v>89</v>
      </c>
      <c r="AW211" s="13" t="s">
        <v>36</v>
      </c>
      <c r="AX211" s="13" t="s">
        <v>80</v>
      </c>
      <c r="AY211" s="274" t="s">
        <v>170</v>
      </c>
    </row>
    <row r="212" s="14" customFormat="1">
      <c r="A212" s="14"/>
      <c r="B212" s="275"/>
      <c r="C212" s="276"/>
      <c r="D212" s="250" t="s">
        <v>178</v>
      </c>
      <c r="E212" s="277" t="s">
        <v>1</v>
      </c>
      <c r="F212" s="278" t="s">
        <v>186</v>
      </c>
      <c r="G212" s="276"/>
      <c r="H212" s="279">
        <v>841.71799999999996</v>
      </c>
      <c r="I212" s="280"/>
      <c r="J212" s="276"/>
      <c r="K212" s="276"/>
      <c r="L212" s="281"/>
      <c r="M212" s="282"/>
      <c r="N212" s="283"/>
      <c r="O212" s="283"/>
      <c r="P212" s="283"/>
      <c r="Q212" s="283"/>
      <c r="R212" s="283"/>
      <c r="S212" s="283"/>
      <c r="T212" s="28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5" t="s">
        <v>178</v>
      </c>
      <c r="AU212" s="285" t="s">
        <v>89</v>
      </c>
      <c r="AV212" s="14" t="s">
        <v>175</v>
      </c>
      <c r="AW212" s="14" t="s">
        <v>36</v>
      </c>
      <c r="AX212" s="14" t="s">
        <v>87</v>
      </c>
      <c r="AY212" s="285" t="s">
        <v>170</v>
      </c>
    </row>
    <row r="213" s="2" customFormat="1" ht="16.5" customHeight="1">
      <c r="A213" s="38"/>
      <c r="B213" s="39"/>
      <c r="C213" s="236" t="s">
        <v>502</v>
      </c>
      <c r="D213" s="236" t="s">
        <v>171</v>
      </c>
      <c r="E213" s="237" t="s">
        <v>776</v>
      </c>
      <c r="F213" s="238" t="s">
        <v>777</v>
      </c>
      <c r="G213" s="239" t="s">
        <v>778</v>
      </c>
      <c r="H213" s="240">
        <v>1513.8</v>
      </c>
      <c r="I213" s="241"/>
      <c r="J213" s="242">
        <f>ROUND(I213*H213,2)</f>
        <v>0</v>
      </c>
      <c r="K213" s="243"/>
      <c r="L213" s="44"/>
      <c r="M213" s="244" t="s">
        <v>1</v>
      </c>
      <c r="N213" s="245" t="s">
        <v>45</v>
      </c>
      <c r="O213" s="91"/>
      <c r="P213" s="246">
        <f>O213*H213</f>
        <v>0</v>
      </c>
      <c r="Q213" s="246">
        <v>1</v>
      </c>
      <c r="R213" s="246">
        <f>Q213*H213</f>
        <v>1513.8</v>
      </c>
      <c r="S213" s="246">
        <v>0</v>
      </c>
      <c r="T213" s="24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8" t="s">
        <v>175</v>
      </c>
      <c r="AT213" s="248" t="s">
        <v>171</v>
      </c>
      <c r="AU213" s="248" t="s">
        <v>89</v>
      </c>
      <c r="AY213" s="17" t="s">
        <v>170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87</v>
      </c>
      <c r="BK213" s="249">
        <f>ROUND(I213*H213,2)</f>
        <v>0</v>
      </c>
      <c r="BL213" s="17" t="s">
        <v>175</v>
      </c>
      <c r="BM213" s="248" t="s">
        <v>505</v>
      </c>
    </row>
    <row r="214" s="13" customFormat="1">
      <c r="A214" s="13"/>
      <c r="B214" s="264"/>
      <c r="C214" s="265"/>
      <c r="D214" s="250" t="s">
        <v>178</v>
      </c>
      <c r="E214" s="266" t="s">
        <v>1</v>
      </c>
      <c r="F214" s="267" t="s">
        <v>964</v>
      </c>
      <c r="G214" s="265"/>
      <c r="H214" s="268">
        <v>1513.8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4" t="s">
        <v>178</v>
      </c>
      <c r="AU214" s="274" t="s">
        <v>89</v>
      </c>
      <c r="AV214" s="13" t="s">
        <v>89</v>
      </c>
      <c r="AW214" s="13" t="s">
        <v>36</v>
      </c>
      <c r="AX214" s="13" t="s">
        <v>80</v>
      </c>
      <c r="AY214" s="274" t="s">
        <v>170</v>
      </c>
    </row>
    <row r="215" s="14" customFormat="1">
      <c r="A215" s="14"/>
      <c r="B215" s="275"/>
      <c r="C215" s="276"/>
      <c r="D215" s="250" t="s">
        <v>178</v>
      </c>
      <c r="E215" s="277" t="s">
        <v>1</v>
      </c>
      <c r="F215" s="278" t="s">
        <v>186</v>
      </c>
      <c r="G215" s="276"/>
      <c r="H215" s="279">
        <v>1513.8</v>
      </c>
      <c r="I215" s="280"/>
      <c r="J215" s="276"/>
      <c r="K215" s="276"/>
      <c r="L215" s="281"/>
      <c r="M215" s="282"/>
      <c r="N215" s="283"/>
      <c r="O215" s="283"/>
      <c r="P215" s="283"/>
      <c r="Q215" s="283"/>
      <c r="R215" s="283"/>
      <c r="S215" s="283"/>
      <c r="T215" s="28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85" t="s">
        <v>178</v>
      </c>
      <c r="AU215" s="285" t="s">
        <v>89</v>
      </c>
      <c r="AV215" s="14" t="s">
        <v>175</v>
      </c>
      <c r="AW215" s="14" t="s">
        <v>36</v>
      </c>
      <c r="AX215" s="14" t="s">
        <v>87</v>
      </c>
      <c r="AY215" s="285" t="s">
        <v>170</v>
      </c>
    </row>
    <row r="216" s="2" customFormat="1" ht="16.5" customHeight="1">
      <c r="A216" s="38"/>
      <c r="B216" s="39"/>
      <c r="C216" s="236" t="s">
        <v>259</v>
      </c>
      <c r="D216" s="236" t="s">
        <v>171</v>
      </c>
      <c r="E216" s="237" t="s">
        <v>780</v>
      </c>
      <c r="F216" s="238" t="s">
        <v>781</v>
      </c>
      <c r="G216" s="239" t="s">
        <v>732</v>
      </c>
      <c r="H216" s="240">
        <v>1324.75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45</v>
      </c>
      <c r="O216" s="91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175</v>
      </c>
      <c r="AT216" s="248" t="s">
        <v>171</v>
      </c>
      <c r="AU216" s="248" t="s">
        <v>89</v>
      </c>
      <c r="AY216" s="17" t="s">
        <v>170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87</v>
      </c>
      <c r="BK216" s="249">
        <f>ROUND(I216*H216,2)</f>
        <v>0</v>
      </c>
      <c r="BL216" s="17" t="s">
        <v>175</v>
      </c>
      <c r="BM216" s="248" t="s">
        <v>511</v>
      </c>
    </row>
    <row r="217" s="13" customFormat="1">
      <c r="A217" s="13"/>
      <c r="B217" s="264"/>
      <c r="C217" s="265"/>
      <c r="D217" s="250" t="s">
        <v>178</v>
      </c>
      <c r="E217" s="266" t="s">
        <v>1</v>
      </c>
      <c r="F217" s="267" t="s">
        <v>965</v>
      </c>
      <c r="G217" s="265"/>
      <c r="H217" s="268">
        <v>1324.75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4" t="s">
        <v>178</v>
      </c>
      <c r="AU217" s="274" t="s">
        <v>89</v>
      </c>
      <c r="AV217" s="13" t="s">
        <v>89</v>
      </c>
      <c r="AW217" s="13" t="s">
        <v>36</v>
      </c>
      <c r="AX217" s="13" t="s">
        <v>80</v>
      </c>
      <c r="AY217" s="274" t="s">
        <v>170</v>
      </c>
    </row>
    <row r="218" s="14" customFormat="1">
      <c r="A218" s="14"/>
      <c r="B218" s="275"/>
      <c r="C218" s="276"/>
      <c r="D218" s="250" t="s">
        <v>178</v>
      </c>
      <c r="E218" s="277" t="s">
        <v>1</v>
      </c>
      <c r="F218" s="278" t="s">
        <v>186</v>
      </c>
      <c r="G218" s="276"/>
      <c r="H218" s="279">
        <v>1324.75</v>
      </c>
      <c r="I218" s="280"/>
      <c r="J218" s="276"/>
      <c r="K218" s="276"/>
      <c r="L218" s="281"/>
      <c r="M218" s="282"/>
      <c r="N218" s="283"/>
      <c r="O218" s="283"/>
      <c r="P218" s="283"/>
      <c r="Q218" s="283"/>
      <c r="R218" s="283"/>
      <c r="S218" s="283"/>
      <c r="T218" s="28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5" t="s">
        <v>178</v>
      </c>
      <c r="AU218" s="285" t="s">
        <v>89</v>
      </c>
      <c r="AV218" s="14" t="s">
        <v>175</v>
      </c>
      <c r="AW218" s="14" t="s">
        <v>36</v>
      </c>
      <c r="AX218" s="14" t="s">
        <v>87</v>
      </c>
      <c r="AY218" s="285" t="s">
        <v>170</v>
      </c>
    </row>
    <row r="219" s="11" customFormat="1" ht="22.8" customHeight="1">
      <c r="A219" s="11"/>
      <c r="B219" s="222"/>
      <c r="C219" s="223"/>
      <c r="D219" s="224" t="s">
        <v>79</v>
      </c>
      <c r="E219" s="295" t="s">
        <v>259</v>
      </c>
      <c r="F219" s="295" t="s">
        <v>966</v>
      </c>
      <c r="G219" s="223"/>
      <c r="H219" s="223"/>
      <c r="I219" s="226"/>
      <c r="J219" s="296">
        <f>BK219</f>
        <v>0</v>
      </c>
      <c r="K219" s="223"/>
      <c r="L219" s="228"/>
      <c r="M219" s="229"/>
      <c r="N219" s="230"/>
      <c r="O219" s="230"/>
      <c r="P219" s="231">
        <f>SUM(P220:P222)</f>
        <v>0</v>
      </c>
      <c r="Q219" s="230"/>
      <c r="R219" s="231">
        <f>SUM(R220:R222)</f>
        <v>0</v>
      </c>
      <c r="S219" s="230"/>
      <c r="T219" s="232">
        <f>SUM(T220:T222)</f>
        <v>0</v>
      </c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R219" s="233" t="s">
        <v>87</v>
      </c>
      <c r="AT219" s="234" t="s">
        <v>79</v>
      </c>
      <c r="AU219" s="234" t="s">
        <v>87</v>
      </c>
      <c r="AY219" s="233" t="s">
        <v>170</v>
      </c>
      <c r="BK219" s="235">
        <f>SUM(BK220:BK222)</f>
        <v>0</v>
      </c>
    </row>
    <row r="220" s="2" customFormat="1" ht="16.5" customHeight="1">
      <c r="A220" s="38"/>
      <c r="B220" s="39"/>
      <c r="C220" s="236" t="s">
        <v>514</v>
      </c>
      <c r="D220" s="236" t="s">
        <v>171</v>
      </c>
      <c r="E220" s="237" t="s">
        <v>967</v>
      </c>
      <c r="F220" s="238" t="s">
        <v>968</v>
      </c>
      <c r="G220" s="239" t="s">
        <v>744</v>
      </c>
      <c r="H220" s="240">
        <v>44.399999999999999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45</v>
      </c>
      <c r="O220" s="91"/>
      <c r="P220" s="246">
        <f>O220*H220</f>
        <v>0</v>
      </c>
      <c r="Q220" s="246">
        <v>0</v>
      </c>
      <c r="R220" s="246">
        <f>Q220*H220</f>
        <v>0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175</v>
      </c>
      <c r="AT220" s="248" t="s">
        <v>171</v>
      </c>
      <c r="AU220" s="248" t="s">
        <v>89</v>
      </c>
      <c r="AY220" s="17" t="s">
        <v>170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87</v>
      </c>
      <c r="BK220" s="249">
        <f>ROUND(I220*H220,2)</f>
        <v>0</v>
      </c>
      <c r="BL220" s="17" t="s">
        <v>175</v>
      </c>
      <c r="BM220" s="248" t="s">
        <v>517</v>
      </c>
    </row>
    <row r="221" s="13" customFormat="1">
      <c r="A221" s="13"/>
      <c r="B221" s="264"/>
      <c r="C221" s="265"/>
      <c r="D221" s="250" t="s">
        <v>178</v>
      </c>
      <c r="E221" s="266" t="s">
        <v>1</v>
      </c>
      <c r="F221" s="267" t="s">
        <v>969</v>
      </c>
      <c r="G221" s="265"/>
      <c r="H221" s="268">
        <v>44.399999999999999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4" t="s">
        <v>178</v>
      </c>
      <c r="AU221" s="274" t="s">
        <v>89</v>
      </c>
      <c r="AV221" s="13" t="s">
        <v>89</v>
      </c>
      <c r="AW221" s="13" t="s">
        <v>36</v>
      </c>
      <c r="AX221" s="13" t="s">
        <v>80</v>
      </c>
      <c r="AY221" s="274" t="s">
        <v>170</v>
      </c>
    </row>
    <row r="222" s="14" customFormat="1">
      <c r="A222" s="14"/>
      <c r="B222" s="275"/>
      <c r="C222" s="276"/>
      <c r="D222" s="250" t="s">
        <v>178</v>
      </c>
      <c r="E222" s="277" t="s">
        <v>1</v>
      </c>
      <c r="F222" s="278" t="s">
        <v>186</v>
      </c>
      <c r="G222" s="276"/>
      <c r="H222" s="279">
        <v>44.399999999999999</v>
      </c>
      <c r="I222" s="280"/>
      <c r="J222" s="276"/>
      <c r="K222" s="276"/>
      <c r="L222" s="281"/>
      <c r="M222" s="282"/>
      <c r="N222" s="283"/>
      <c r="O222" s="283"/>
      <c r="P222" s="283"/>
      <c r="Q222" s="283"/>
      <c r="R222" s="283"/>
      <c r="S222" s="283"/>
      <c r="T222" s="28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5" t="s">
        <v>178</v>
      </c>
      <c r="AU222" s="285" t="s">
        <v>89</v>
      </c>
      <c r="AV222" s="14" t="s">
        <v>175</v>
      </c>
      <c r="AW222" s="14" t="s">
        <v>36</v>
      </c>
      <c r="AX222" s="14" t="s">
        <v>87</v>
      </c>
      <c r="AY222" s="285" t="s">
        <v>170</v>
      </c>
    </row>
    <row r="223" s="11" customFormat="1" ht="22.8" customHeight="1">
      <c r="A223" s="11"/>
      <c r="B223" s="222"/>
      <c r="C223" s="223"/>
      <c r="D223" s="224" t="s">
        <v>79</v>
      </c>
      <c r="E223" s="295" t="s">
        <v>574</v>
      </c>
      <c r="F223" s="295" t="s">
        <v>613</v>
      </c>
      <c r="G223" s="223"/>
      <c r="H223" s="223"/>
      <c r="I223" s="226"/>
      <c r="J223" s="296">
        <f>BK223</f>
        <v>0</v>
      </c>
      <c r="K223" s="223"/>
      <c r="L223" s="228"/>
      <c r="M223" s="229"/>
      <c r="N223" s="230"/>
      <c r="O223" s="230"/>
      <c r="P223" s="231">
        <f>SUM(P224:P230)</f>
        <v>0</v>
      </c>
      <c r="Q223" s="230"/>
      <c r="R223" s="231">
        <f>SUM(R224:R230)</f>
        <v>3.2032965999999998</v>
      </c>
      <c r="S223" s="230"/>
      <c r="T223" s="232">
        <f>SUM(T224:T230)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233" t="s">
        <v>87</v>
      </c>
      <c r="AT223" s="234" t="s">
        <v>79</v>
      </c>
      <c r="AU223" s="234" t="s">
        <v>87</v>
      </c>
      <c r="AY223" s="233" t="s">
        <v>170</v>
      </c>
      <c r="BK223" s="235">
        <f>SUM(BK224:BK230)</f>
        <v>0</v>
      </c>
    </row>
    <row r="224" s="2" customFormat="1" ht="16.5" customHeight="1">
      <c r="A224" s="38"/>
      <c r="B224" s="39"/>
      <c r="C224" s="236" t="s">
        <v>270</v>
      </c>
      <c r="D224" s="236" t="s">
        <v>171</v>
      </c>
      <c r="E224" s="237" t="s">
        <v>970</v>
      </c>
      <c r="F224" s="238" t="s">
        <v>971</v>
      </c>
      <c r="G224" s="239" t="s">
        <v>732</v>
      </c>
      <c r="H224" s="240">
        <v>1.25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45</v>
      </c>
      <c r="O224" s="91"/>
      <c r="P224" s="246">
        <f>O224*H224</f>
        <v>0</v>
      </c>
      <c r="Q224" s="246">
        <v>2.5249999999999999</v>
      </c>
      <c r="R224" s="246">
        <f>Q224*H224</f>
        <v>3.15625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175</v>
      </c>
      <c r="AT224" s="248" t="s">
        <v>171</v>
      </c>
      <c r="AU224" s="248" t="s">
        <v>89</v>
      </c>
      <c r="AY224" s="17" t="s">
        <v>170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87</v>
      </c>
      <c r="BK224" s="249">
        <f>ROUND(I224*H224,2)</f>
        <v>0</v>
      </c>
      <c r="BL224" s="17" t="s">
        <v>175</v>
      </c>
      <c r="BM224" s="248" t="s">
        <v>525</v>
      </c>
    </row>
    <row r="225" s="13" customFormat="1">
      <c r="A225" s="13"/>
      <c r="B225" s="264"/>
      <c r="C225" s="265"/>
      <c r="D225" s="250" t="s">
        <v>178</v>
      </c>
      <c r="E225" s="266" t="s">
        <v>1</v>
      </c>
      <c r="F225" s="267" t="s">
        <v>972</v>
      </c>
      <c r="G225" s="265"/>
      <c r="H225" s="268">
        <v>1.25</v>
      </c>
      <c r="I225" s="269"/>
      <c r="J225" s="265"/>
      <c r="K225" s="265"/>
      <c r="L225" s="270"/>
      <c r="M225" s="271"/>
      <c r="N225" s="272"/>
      <c r="O225" s="272"/>
      <c r="P225" s="272"/>
      <c r="Q225" s="272"/>
      <c r="R225" s="272"/>
      <c r="S225" s="272"/>
      <c r="T225" s="27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4" t="s">
        <v>178</v>
      </c>
      <c r="AU225" s="274" t="s">
        <v>89</v>
      </c>
      <c r="AV225" s="13" t="s">
        <v>89</v>
      </c>
      <c r="AW225" s="13" t="s">
        <v>36</v>
      </c>
      <c r="AX225" s="13" t="s">
        <v>80</v>
      </c>
      <c r="AY225" s="274" t="s">
        <v>170</v>
      </c>
    </row>
    <row r="226" s="14" customFormat="1">
      <c r="A226" s="14"/>
      <c r="B226" s="275"/>
      <c r="C226" s="276"/>
      <c r="D226" s="250" t="s">
        <v>178</v>
      </c>
      <c r="E226" s="277" t="s">
        <v>1</v>
      </c>
      <c r="F226" s="278" t="s">
        <v>186</v>
      </c>
      <c r="G226" s="276"/>
      <c r="H226" s="279">
        <v>1.25</v>
      </c>
      <c r="I226" s="280"/>
      <c r="J226" s="276"/>
      <c r="K226" s="276"/>
      <c r="L226" s="281"/>
      <c r="M226" s="282"/>
      <c r="N226" s="283"/>
      <c r="O226" s="283"/>
      <c r="P226" s="283"/>
      <c r="Q226" s="283"/>
      <c r="R226" s="283"/>
      <c r="S226" s="283"/>
      <c r="T226" s="28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5" t="s">
        <v>178</v>
      </c>
      <c r="AU226" s="285" t="s">
        <v>89</v>
      </c>
      <c r="AV226" s="14" t="s">
        <v>175</v>
      </c>
      <c r="AW226" s="14" t="s">
        <v>36</v>
      </c>
      <c r="AX226" s="14" t="s">
        <v>87</v>
      </c>
      <c r="AY226" s="285" t="s">
        <v>170</v>
      </c>
    </row>
    <row r="227" s="2" customFormat="1" ht="16.5" customHeight="1">
      <c r="A227" s="38"/>
      <c r="B227" s="39"/>
      <c r="C227" s="236" t="s">
        <v>7</v>
      </c>
      <c r="D227" s="236" t="s">
        <v>171</v>
      </c>
      <c r="E227" s="237" t="s">
        <v>973</v>
      </c>
      <c r="F227" s="238" t="s">
        <v>974</v>
      </c>
      <c r="G227" s="239" t="s">
        <v>778</v>
      </c>
      <c r="H227" s="240">
        <v>0.044999999999999998</v>
      </c>
      <c r="I227" s="241"/>
      <c r="J227" s="242">
        <f>ROUND(I227*H227,2)</f>
        <v>0</v>
      </c>
      <c r="K227" s="243"/>
      <c r="L227" s="44"/>
      <c r="M227" s="244" t="s">
        <v>1</v>
      </c>
      <c r="N227" s="245" t="s">
        <v>45</v>
      </c>
      <c r="O227" s="91"/>
      <c r="P227" s="246">
        <f>O227*H227</f>
        <v>0</v>
      </c>
      <c r="Q227" s="246">
        <v>1.04548</v>
      </c>
      <c r="R227" s="246">
        <f>Q227*H227</f>
        <v>0.047046599999999994</v>
      </c>
      <c r="S227" s="246">
        <v>0</v>
      </c>
      <c r="T227" s="24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8" t="s">
        <v>175</v>
      </c>
      <c r="AT227" s="248" t="s">
        <v>171</v>
      </c>
      <c r="AU227" s="248" t="s">
        <v>89</v>
      </c>
      <c r="AY227" s="17" t="s">
        <v>170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7" t="s">
        <v>87</v>
      </c>
      <c r="BK227" s="249">
        <f>ROUND(I227*H227,2)</f>
        <v>0</v>
      </c>
      <c r="BL227" s="17" t="s">
        <v>175</v>
      </c>
      <c r="BM227" s="248" t="s">
        <v>531</v>
      </c>
    </row>
    <row r="228" s="12" customFormat="1">
      <c r="A228" s="12"/>
      <c r="B228" s="254"/>
      <c r="C228" s="255"/>
      <c r="D228" s="250" t="s">
        <v>178</v>
      </c>
      <c r="E228" s="256" t="s">
        <v>1</v>
      </c>
      <c r="F228" s="257" t="s">
        <v>975</v>
      </c>
      <c r="G228" s="255"/>
      <c r="H228" s="256" t="s">
        <v>1</v>
      </c>
      <c r="I228" s="258"/>
      <c r="J228" s="255"/>
      <c r="K228" s="255"/>
      <c r="L228" s="259"/>
      <c r="M228" s="260"/>
      <c r="N228" s="261"/>
      <c r="O228" s="261"/>
      <c r="P228" s="261"/>
      <c r="Q228" s="261"/>
      <c r="R228" s="261"/>
      <c r="S228" s="261"/>
      <c r="T228" s="26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63" t="s">
        <v>178</v>
      </c>
      <c r="AU228" s="263" t="s">
        <v>89</v>
      </c>
      <c r="AV228" s="12" t="s">
        <v>87</v>
      </c>
      <c r="AW228" s="12" t="s">
        <v>36</v>
      </c>
      <c r="AX228" s="12" t="s">
        <v>80</v>
      </c>
      <c r="AY228" s="263" t="s">
        <v>170</v>
      </c>
    </row>
    <row r="229" s="13" customFormat="1">
      <c r="A229" s="13"/>
      <c r="B229" s="264"/>
      <c r="C229" s="265"/>
      <c r="D229" s="250" t="s">
        <v>178</v>
      </c>
      <c r="E229" s="266" t="s">
        <v>1</v>
      </c>
      <c r="F229" s="267" t="s">
        <v>976</v>
      </c>
      <c r="G229" s="265"/>
      <c r="H229" s="268">
        <v>0.044999999999999998</v>
      </c>
      <c r="I229" s="269"/>
      <c r="J229" s="265"/>
      <c r="K229" s="265"/>
      <c r="L229" s="270"/>
      <c r="M229" s="271"/>
      <c r="N229" s="272"/>
      <c r="O229" s="272"/>
      <c r="P229" s="272"/>
      <c r="Q229" s="272"/>
      <c r="R229" s="272"/>
      <c r="S229" s="272"/>
      <c r="T229" s="27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4" t="s">
        <v>178</v>
      </c>
      <c r="AU229" s="274" t="s">
        <v>89</v>
      </c>
      <c r="AV229" s="13" t="s">
        <v>89</v>
      </c>
      <c r="AW229" s="13" t="s">
        <v>36</v>
      </c>
      <c r="AX229" s="13" t="s">
        <v>80</v>
      </c>
      <c r="AY229" s="274" t="s">
        <v>170</v>
      </c>
    </row>
    <row r="230" s="14" customFormat="1">
      <c r="A230" s="14"/>
      <c r="B230" s="275"/>
      <c r="C230" s="276"/>
      <c r="D230" s="250" t="s">
        <v>178</v>
      </c>
      <c r="E230" s="277" t="s">
        <v>1</v>
      </c>
      <c r="F230" s="278" t="s">
        <v>186</v>
      </c>
      <c r="G230" s="276"/>
      <c r="H230" s="279">
        <v>0.044999999999999998</v>
      </c>
      <c r="I230" s="280"/>
      <c r="J230" s="276"/>
      <c r="K230" s="276"/>
      <c r="L230" s="281"/>
      <c r="M230" s="282"/>
      <c r="N230" s="283"/>
      <c r="O230" s="283"/>
      <c r="P230" s="283"/>
      <c r="Q230" s="283"/>
      <c r="R230" s="283"/>
      <c r="S230" s="283"/>
      <c r="T230" s="28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85" t="s">
        <v>178</v>
      </c>
      <c r="AU230" s="285" t="s">
        <v>89</v>
      </c>
      <c r="AV230" s="14" t="s">
        <v>175</v>
      </c>
      <c r="AW230" s="14" t="s">
        <v>36</v>
      </c>
      <c r="AX230" s="14" t="s">
        <v>87</v>
      </c>
      <c r="AY230" s="285" t="s">
        <v>170</v>
      </c>
    </row>
    <row r="231" s="11" customFormat="1" ht="22.8" customHeight="1">
      <c r="A231" s="11"/>
      <c r="B231" s="222"/>
      <c r="C231" s="223"/>
      <c r="D231" s="224" t="s">
        <v>79</v>
      </c>
      <c r="E231" s="295" t="s">
        <v>847</v>
      </c>
      <c r="F231" s="295" t="s">
        <v>977</v>
      </c>
      <c r="G231" s="223"/>
      <c r="H231" s="223"/>
      <c r="I231" s="226"/>
      <c r="J231" s="296">
        <f>BK231</f>
        <v>0</v>
      </c>
      <c r="K231" s="223"/>
      <c r="L231" s="228"/>
      <c r="M231" s="229"/>
      <c r="N231" s="230"/>
      <c r="O231" s="230"/>
      <c r="P231" s="231">
        <f>SUM(P232:P234)</f>
        <v>0</v>
      </c>
      <c r="Q231" s="230"/>
      <c r="R231" s="231">
        <f>SUM(R232:R234)</f>
        <v>6.4038000000000004</v>
      </c>
      <c r="S231" s="230"/>
      <c r="T231" s="232">
        <f>SUM(T232:T234)</f>
        <v>0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R231" s="233" t="s">
        <v>87</v>
      </c>
      <c r="AT231" s="234" t="s">
        <v>79</v>
      </c>
      <c r="AU231" s="234" t="s">
        <v>87</v>
      </c>
      <c r="AY231" s="233" t="s">
        <v>170</v>
      </c>
      <c r="BK231" s="235">
        <f>SUM(BK232:BK234)</f>
        <v>0</v>
      </c>
    </row>
    <row r="232" s="2" customFormat="1" ht="16.5" customHeight="1">
      <c r="A232" s="38"/>
      <c r="B232" s="39"/>
      <c r="C232" s="236" t="s">
        <v>277</v>
      </c>
      <c r="D232" s="236" t="s">
        <v>171</v>
      </c>
      <c r="E232" s="237" t="s">
        <v>978</v>
      </c>
      <c r="F232" s="238" t="s">
        <v>979</v>
      </c>
      <c r="G232" s="239" t="s">
        <v>732</v>
      </c>
      <c r="H232" s="240">
        <v>2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45</v>
      </c>
      <c r="O232" s="91"/>
      <c r="P232" s="246">
        <f>O232*H232</f>
        <v>0</v>
      </c>
      <c r="Q232" s="246">
        <v>3.2019000000000002</v>
      </c>
      <c r="R232" s="246">
        <f>Q232*H232</f>
        <v>6.4038000000000004</v>
      </c>
      <c r="S232" s="246">
        <v>0</v>
      </c>
      <c r="T232" s="24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175</v>
      </c>
      <c r="AT232" s="248" t="s">
        <v>171</v>
      </c>
      <c r="AU232" s="248" t="s">
        <v>89</v>
      </c>
      <c r="AY232" s="17" t="s">
        <v>170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87</v>
      </c>
      <c r="BK232" s="249">
        <f>ROUND(I232*H232,2)</f>
        <v>0</v>
      </c>
      <c r="BL232" s="17" t="s">
        <v>175</v>
      </c>
      <c r="BM232" s="248" t="s">
        <v>537</v>
      </c>
    </row>
    <row r="233" s="13" customFormat="1">
      <c r="A233" s="13"/>
      <c r="B233" s="264"/>
      <c r="C233" s="265"/>
      <c r="D233" s="250" t="s">
        <v>178</v>
      </c>
      <c r="E233" s="266" t="s">
        <v>1</v>
      </c>
      <c r="F233" s="267" t="s">
        <v>980</v>
      </c>
      <c r="G233" s="265"/>
      <c r="H233" s="268">
        <v>2</v>
      </c>
      <c r="I233" s="269"/>
      <c r="J233" s="265"/>
      <c r="K233" s="265"/>
      <c r="L233" s="270"/>
      <c r="M233" s="271"/>
      <c r="N233" s="272"/>
      <c r="O233" s="272"/>
      <c r="P233" s="272"/>
      <c r="Q233" s="272"/>
      <c r="R233" s="272"/>
      <c r="S233" s="272"/>
      <c r="T233" s="27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4" t="s">
        <v>178</v>
      </c>
      <c r="AU233" s="274" t="s">
        <v>89</v>
      </c>
      <c r="AV233" s="13" t="s">
        <v>89</v>
      </c>
      <c r="AW233" s="13" t="s">
        <v>36</v>
      </c>
      <c r="AX233" s="13" t="s">
        <v>80</v>
      </c>
      <c r="AY233" s="274" t="s">
        <v>170</v>
      </c>
    </row>
    <row r="234" s="14" customFormat="1">
      <c r="A234" s="14"/>
      <c r="B234" s="275"/>
      <c r="C234" s="276"/>
      <c r="D234" s="250" t="s">
        <v>178</v>
      </c>
      <c r="E234" s="277" t="s">
        <v>1</v>
      </c>
      <c r="F234" s="278" t="s">
        <v>186</v>
      </c>
      <c r="G234" s="276"/>
      <c r="H234" s="279">
        <v>2</v>
      </c>
      <c r="I234" s="280"/>
      <c r="J234" s="276"/>
      <c r="K234" s="276"/>
      <c r="L234" s="281"/>
      <c r="M234" s="282"/>
      <c r="N234" s="283"/>
      <c r="O234" s="283"/>
      <c r="P234" s="283"/>
      <c r="Q234" s="283"/>
      <c r="R234" s="283"/>
      <c r="S234" s="283"/>
      <c r="T234" s="28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5" t="s">
        <v>178</v>
      </c>
      <c r="AU234" s="285" t="s">
        <v>89</v>
      </c>
      <c r="AV234" s="14" t="s">
        <v>175</v>
      </c>
      <c r="AW234" s="14" t="s">
        <v>36</v>
      </c>
      <c r="AX234" s="14" t="s">
        <v>87</v>
      </c>
      <c r="AY234" s="285" t="s">
        <v>170</v>
      </c>
    </row>
    <row r="235" s="11" customFormat="1" ht="22.8" customHeight="1">
      <c r="A235" s="11"/>
      <c r="B235" s="222"/>
      <c r="C235" s="223"/>
      <c r="D235" s="224" t="s">
        <v>79</v>
      </c>
      <c r="E235" s="295" t="s">
        <v>572</v>
      </c>
      <c r="F235" s="295" t="s">
        <v>783</v>
      </c>
      <c r="G235" s="223"/>
      <c r="H235" s="223"/>
      <c r="I235" s="226"/>
      <c r="J235" s="296">
        <f>BK235</f>
        <v>0</v>
      </c>
      <c r="K235" s="223"/>
      <c r="L235" s="228"/>
      <c r="M235" s="229"/>
      <c r="N235" s="230"/>
      <c r="O235" s="230"/>
      <c r="P235" s="231">
        <f>SUM(P236:P258)</f>
        <v>0</v>
      </c>
      <c r="Q235" s="230"/>
      <c r="R235" s="231">
        <f>SUM(R236:R258)</f>
        <v>189.58655167000001</v>
      </c>
      <c r="S235" s="230"/>
      <c r="T235" s="232">
        <f>SUM(T236:T258)</f>
        <v>0</v>
      </c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R235" s="233" t="s">
        <v>87</v>
      </c>
      <c r="AT235" s="234" t="s">
        <v>79</v>
      </c>
      <c r="AU235" s="234" t="s">
        <v>87</v>
      </c>
      <c r="AY235" s="233" t="s">
        <v>170</v>
      </c>
      <c r="BK235" s="235">
        <f>SUM(BK236:BK258)</f>
        <v>0</v>
      </c>
    </row>
    <row r="236" s="2" customFormat="1" ht="16.5" customHeight="1">
      <c r="A236" s="38"/>
      <c r="B236" s="39"/>
      <c r="C236" s="236" t="s">
        <v>540</v>
      </c>
      <c r="D236" s="236" t="s">
        <v>171</v>
      </c>
      <c r="E236" s="237" t="s">
        <v>784</v>
      </c>
      <c r="F236" s="238" t="s">
        <v>785</v>
      </c>
      <c r="G236" s="239" t="s">
        <v>732</v>
      </c>
      <c r="H236" s="240">
        <v>99.171000000000006</v>
      </c>
      <c r="I236" s="241"/>
      <c r="J236" s="242">
        <f>ROUND(I236*H236,2)</f>
        <v>0</v>
      </c>
      <c r="K236" s="243"/>
      <c r="L236" s="44"/>
      <c r="M236" s="244" t="s">
        <v>1</v>
      </c>
      <c r="N236" s="245" t="s">
        <v>45</v>
      </c>
      <c r="O236" s="91"/>
      <c r="P236" s="246">
        <f>O236*H236</f>
        <v>0</v>
      </c>
      <c r="Q236" s="246">
        <v>1.8907700000000001</v>
      </c>
      <c r="R236" s="246">
        <f>Q236*H236</f>
        <v>187.50955167000001</v>
      </c>
      <c r="S236" s="246">
        <v>0</v>
      </c>
      <c r="T236" s="24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8" t="s">
        <v>175</v>
      </c>
      <c r="AT236" s="248" t="s">
        <v>171</v>
      </c>
      <c r="AU236" s="248" t="s">
        <v>89</v>
      </c>
      <c r="AY236" s="17" t="s">
        <v>170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7" t="s">
        <v>87</v>
      </c>
      <c r="BK236" s="249">
        <f>ROUND(I236*H236,2)</f>
        <v>0</v>
      </c>
      <c r="BL236" s="17" t="s">
        <v>175</v>
      </c>
      <c r="BM236" s="248" t="s">
        <v>543</v>
      </c>
    </row>
    <row r="237" s="13" customFormat="1">
      <c r="A237" s="13"/>
      <c r="B237" s="264"/>
      <c r="C237" s="265"/>
      <c r="D237" s="250" t="s">
        <v>178</v>
      </c>
      <c r="E237" s="266" t="s">
        <v>1</v>
      </c>
      <c r="F237" s="267" t="s">
        <v>981</v>
      </c>
      <c r="G237" s="265"/>
      <c r="H237" s="268">
        <v>26.579999999999998</v>
      </c>
      <c r="I237" s="269"/>
      <c r="J237" s="265"/>
      <c r="K237" s="265"/>
      <c r="L237" s="270"/>
      <c r="M237" s="271"/>
      <c r="N237" s="272"/>
      <c r="O237" s="272"/>
      <c r="P237" s="272"/>
      <c r="Q237" s="272"/>
      <c r="R237" s="272"/>
      <c r="S237" s="272"/>
      <c r="T237" s="27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4" t="s">
        <v>178</v>
      </c>
      <c r="AU237" s="274" t="s">
        <v>89</v>
      </c>
      <c r="AV237" s="13" t="s">
        <v>89</v>
      </c>
      <c r="AW237" s="13" t="s">
        <v>36</v>
      </c>
      <c r="AX237" s="13" t="s">
        <v>80</v>
      </c>
      <c r="AY237" s="274" t="s">
        <v>170</v>
      </c>
    </row>
    <row r="238" s="13" customFormat="1">
      <c r="A238" s="13"/>
      <c r="B238" s="264"/>
      <c r="C238" s="265"/>
      <c r="D238" s="250" t="s">
        <v>178</v>
      </c>
      <c r="E238" s="266" t="s">
        <v>1</v>
      </c>
      <c r="F238" s="267" t="s">
        <v>982</v>
      </c>
      <c r="G238" s="265"/>
      <c r="H238" s="268">
        <v>5.8710000000000004</v>
      </c>
      <c r="I238" s="269"/>
      <c r="J238" s="265"/>
      <c r="K238" s="265"/>
      <c r="L238" s="270"/>
      <c r="M238" s="271"/>
      <c r="N238" s="272"/>
      <c r="O238" s="272"/>
      <c r="P238" s="272"/>
      <c r="Q238" s="272"/>
      <c r="R238" s="272"/>
      <c r="S238" s="272"/>
      <c r="T238" s="27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4" t="s">
        <v>178</v>
      </c>
      <c r="AU238" s="274" t="s">
        <v>89</v>
      </c>
      <c r="AV238" s="13" t="s">
        <v>89</v>
      </c>
      <c r="AW238" s="13" t="s">
        <v>36</v>
      </c>
      <c r="AX238" s="13" t="s">
        <v>80</v>
      </c>
      <c r="AY238" s="274" t="s">
        <v>170</v>
      </c>
    </row>
    <row r="239" s="13" customFormat="1">
      <c r="A239" s="13"/>
      <c r="B239" s="264"/>
      <c r="C239" s="265"/>
      <c r="D239" s="250" t="s">
        <v>178</v>
      </c>
      <c r="E239" s="266" t="s">
        <v>1</v>
      </c>
      <c r="F239" s="267" t="s">
        <v>983</v>
      </c>
      <c r="G239" s="265"/>
      <c r="H239" s="268">
        <v>4.7880000000000003</v>
      </c>
      <c r="I239" s="269"/>
      <c r="J239" s="265"/>
      <c r="K239" s="265"/>
      <c r="L239" s="270"/>
      <c r="M239" s="271"/>
      <c r="N239" s="272"/>
      <c r="O239" s="272"/>
      <c r="P239" s="272"/>
      <c r="Q239" s="272"/>
      <c r="R239" s="272"/>
      <c r="S239" s="272"/>
      <c r="T239" s="27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4" t="s">
        <v>178</v>
      </c>
      <c r="AU239" s="274" t="s">
        <v>89</v>
      </c>
      <c r="AV239" s="13" t="s">
        <v>89</v>
      </c>
      <c r="AW239" s="13" t="s">
        <v>36</v>
      </c>
      <c r="AX239" s="13" t="s">
        <v>80</v>
      </c>
      <c r="AY239" s="274" t="s">
        <v>170</v>
      </c>
    </row>
    <row r="240" s="13" customFormat="1">
      <c r="A240" s="13"/>
      <c r="B240" s="264"/>
      <c r="C240" s="265"/>
      <c r="D240" s="250" t="s">
        <v>178</v>
      </c>
      <c r="E240" s="266" t="s">
        <v>1</v>
      </c>
      <c r="F240" s="267" t="s">
        <v>984</v>
      </c>
      <c r="G240" s="265"/>
      <c r="H240" s="268">
        <v>25.02</v>
      </c>
      <c r="I240" s="269"/>
      <c r="J240" s="265"/>
      <c r="K240" s="265"/>
      <c r="L240" s="270"/>
      <c r="M240" s="271"/>
      <c r="N240" s="272"/>
      <c r="O240" s="272"/>
      <c r="P240" s="272"/>
      <c r="Q240" s="272"/>
      <c r="R240" s="272"/>
      <c r="S240" s="272"/>
      <c r="T240" s="27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4" t="s">
        <v>178</v>
      </c>
      <c r="AU240" s="274" t="s">
        <v>89</v>
      </c>
      <c r="AV240" s="13" t="s">
        <v>89</v>
      </c>
      <c r="AW240" s="13" t="s">
        <v>36</v>
      </c>
      <c r="AX240" s="13" t="s">
        <v>80</v>
      </c>
      <c r="AY240" s="274" t="s">
        <v>170</v>
      </c>
    </row>
    <row r="241" s="13" customFormat="1">
      <c r="A241" s="13"/>
      <c r="B241" s="264"/>
      <c r="C241" s="265"/>
      <c r="D241" s="250" t="s">
        <v>178</v>
      </c>
      <c r="E241" s="266" t="s">
        <v>1</v>
      </c>
      <c r="F241" s="267" t="s">
        <v>985</v>
      </c>
      <c r="G241" s="265"/>
      <c r="H241" s="268">
        <v>24.276</v>
      </c>
      <c r="I241" s="269"/>
      <c r="J241" s="265"/>
      <c r="K241" s="265"/>
      <c r="L241" s="270"/>
      <c r="M241" s="271"/>
      <c r="N241" s="272"/>
      <c r="O241" s="272"/>
      <c r="P241" s="272"/>
      <c r="Q241" s="272"/>
      <c r="R241" s="272"/>
      <c r="S241" s="272"/>
      <c r="T241" s="27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4" t="s">
        <v>178</v>
      </c>
      <c r="AU241" s="274" t="s">
        <v>89</v>
      </c>
      <c r="AV241" s="13" t="s">
        <v>89</v>
      </c>
      <c r="AW241" s="13" t="s">
        <v>36</v>
      </c>
      <c r="AX241" s="13" t="s">
        <v>80</v>
      </c>
      <c r="AY241" s="274" t="s">
        <v>170</v>
      </c>
    </row>
    <row r="242" s="13" customFormat="1">
      <c r="A242" s="13"/>
      <c r="B242" s="264"/>
      <c r="C242" s="265"/>
      <c r="D242" s="250" t="s">
        <v>178</v>
      </c>
      <c r="E242" s="266" t="s">
        <v>1</v>
      </c>
      <c r="F242" s="267" t="s">
        <v>986</v>
      </c>
      <c r="G242" s="265"/>
      <c r="H242" s="268">
        <v>12.635999999999999</v>
      </c>
      <c r="I242" s="269"/>
      <c r="J242" s="265"/>
      <c r="K242" s="265"/>
      <c r="L242" s="270"/>
      <c r="M242" s="271"/>
      <c r="N242" s="272"/>
      <c r="O242" s="272"/>
      <c r="P242" s="272"/>
      <c r="Q242" s="272"/>
      <c r="R242" s="272"/>
      <c r="S242" s="272"/>
      <c r="T242" s="27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4" t="s">
        <v>178</v>
      </c>
      <c r="AU242" s="274" t="s">
        <v>89</v>
      </c>
      <c r="AV242" s="13" t="s">
        <v>89</v>
      </c>
      <c r="AW242" s="13" t="s">
        <v>36</v>
      </c>
      <c r="AX242" s="13" t="s">
        <v>80</v>
      </c>
      <c r="AY242" s="274" t="s">
        <v>170</v>
      </c>
    </row>
    <row r="243" s="14" customFormat="1">
      <c r="A243" s="14"/>
      <c r="B243" s="275"/>
      <c r="C243" s="276"/>
      <c r="D243" s="250" t="s">
        <v>178</v>
      </c>
      <c r="E243" s="277" t="s">
        <v>1</v>
      </c>
      <c r="F243" s="278" t="s">
        <v>186</v>
      </c>
      <c r="G243" s="276"/>
      <c r="H243" s="279">
        <v>99.170999999999992</v>
      </c>
      <c r="I243" s="280"/>
      <c r="J243" s="276"/>
      <c r="K243" s="276"/>
      <c r="L243" s="281"/>
      <c r="M243" s="282"/>
      <c r="N243" s="283"/>
      <c r="O243" s="283"/>
      <c r="P243" s="283"/>
      <c r="Q243" s="283"/>
      <c r="R243" s="283"/>
      <c r="S243" s="283"/>
      <c r="T243" s="28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85" t="s">
        <v>178</v>
      </c>
      <c r="AU243" s="285" t="s">
        <v>89</v>
      </c>
      <c r="AV243" s="14" t="s">
        <v>175</v>
      </c>
      <c r="AW243" s="14" t="s">
        <v>36</v>
      </c>
      <c r="AX243" s="14" t="s">
        <v>87</v>
      </c>
      <c r="AY243" s="285" t="s">
        <v>170</v>
      </c>
    </row>
    <row r="244" s="2" customFormat="1" ht="16.5" customHeight="1">
      <c r="A244" s="38"/>
      <c r="B244" s="39"/>
      <c r="C244" s="236" t="s">
        <v>284</v>
      </c>
      <c r="D244" s="236" t="s">
        <v>171</v>
      </c>
      <c r="E244" s="237" t="s">
        <v>791</v>
      </c>
      <c r="F244" s="238" t="s">
        <v>792</v>
      </c>
      <c r="G244" s="239" t="s">
        <v>793</v>
      </c>
      <c r="H244" s="240">
        <v>30</v>
      </c>
      <c r="I244" s="241"/>
      <c r="J244" s="242">
        <f>ROUND(I244*H244,2)</f>
        <v>0</v>
      </c>
      <c r="K244" s="243"/>
      <c r="L244" s="44"/>
      <c r="M244" s="244" t="s">
        <v>1</v>
      </c>
      <c r="N244" s="245" t="s">
        <v>45</v>
      </c>
      <c r="O244" s="91"/>
      <c r="P244" s="246">
        <f>O244*H244</f>
        <v>0</v>
      </c>
      <c r="Q244" s="246">
        <v>0.0066</v>
      </c>
      <c r="R244" s="246">
        <f>Q244*H244</f>
        <v>0.19800000000000001</v>
      </c>
      <c r="S244" s="246">
        <v>0</v>
      </c>
      <c r="T244" s="24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8" t="s">
        <v>175</v>
      </c>
      <c r="AT244" s="248" t="s">
        <v>171</v>
      </c>
      <c r="AU244" s="248" t="s">
        <v>89</v>
      </c>
      <c r="AY244" s="17" t="s">
        <v>170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7" t="s">
        <v>87</v>
      </c>
      <c r="BK244" s="249">
        <f>ROUND(I244*H244,2)</f>
        <v>0</v>
      </c>
      <c r="BL244" s="17" t="s">
        <v>175</v>
      </c>
      <c r="BM244" s="248" t="s">
        <v>548</v>
      </c>
    </row>
    <row r="245" s="13" customFormat="1">
      <c r="A245" s="13"/>
      <c r="B245" s="264"/>
      <c r="C245" s="265"/>
      <c r="D245" s="250" t="s">
        <v>178</v>
      </c>
      <c r="E245" s="266" t="s">
        <v>1</v>
      </c>
      <c r="F245" s="267" t="s">
        <v>987</v>
      </c>
      <c r="G245" s="265"/>
      <c r="H245" s="268">
        <v>30</v>
      </c>
      <c r="I245" s="269"/>
      <c r="J245" s="265"/>
      <c r="K245" s="265"/>
      <c r="L245" s="270"/>
      <c r="M245" s="271"/>
      <c r="N245" s="272"/>
      <c r="O245" s="272"/>
      <c r="P245" s="272"/>
      <c r="Q245" s="272"/>
      <c r="R245" s="272"/>
      <c r="S245" s="272"/>
      <c r="T245" s="27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4" t="s">
        <v>178</v>
      </c>
      <c r="AU245" s="274" t="s">
        <v>89</v>
      </c>
      <c r="AV245" s="13" t="s">
        <v>89</v>
      </c>
      <c r="AW245" s="13" t="s">
        <v>36</v>
      </c>
      <c r="AX245" s="13" t="s">
        <v>80</v>
      </c>
      <c r="AY245" s="274" t="s">
        <v>170</v>
      </c>
    </row>
    <row r="246" s="14" customFormat="1">
      <c r="A246" s="14"/>
      <c r="B246" s="275"/>
      <c r="C246" s="276"/>
      <c r="D246" s="250" t="s">
        <v>178</v>
      </c>
      <c r="E246" s="277" t="s">
        <v>1</v>
      </c>
      <c r="F246" s="278" t="s">
        <v>186</v>
      </c>
      <c r="G246" s="276"/>
      <c r="H246" s="279">
        <v>30</v>
      </c>
      <c r="I246" s="280"/>
      <c r="J246" s="276"/>
      <c r="K246" s="276"/>
      <c r="L246" s="281"/>
      <c r="M246" s="282"/>
      <c r="N246" s="283"/>
      <c r="O246" s="283"/>
      <c r="P246" s="283"/>
      <c r="Q246" s="283"/>
      <c r="R246" s="283"/>
      <c r="S246" s="283"/>
      <c r="T246" s="28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85" t="s">
        <v>178</v>
      </c>
      <c r="AU246" s="285" t="s">
        <v>89</v>
      </c>
      <c r="AV246" s="14" t="s">
        <v>175</v>
      </c>
      <c r="AW246" s="14" t="s">
        <v>36</v>
      </c>
      <c r="AX246" s="14" t="s">
        <v>87</v>
      </c>
      <c r="AY246" s="285" t="s">
        <v>170</v>
      </c>
    </row>
    <row r="247" s="2" customFormat="1" ht="16.5" customHeight="1">
      <c r="A247" s="38"/>
      <c r="B247" s="39"/>
      <c r="C247" s="236" t="s">
        <v>553</v>
      </c>
      <c r="D247" s="236" t="s">
        <v>171</v>
      </c>
      <c r="E247" s="237" t="s">
        <v>795</v>
      </c>
      <c r="F247" s="238" t="s">
        <v>796</v>
      </c>
      <c r="G247" s="239" t="s">
        <v>793</v>
      </c>
      <c r="H247" s="240">
        <v>9</v>
      </c>
      <c r="I247" s="241"/>
      <c r="J247" s="242">
        <f>ROUND(I247*H247,2)</f>
        <v>0</v>
      </c>
      <c r="K247" s="243"/>
      <c r="L247" s="44"/>
      <c r="M247" s="244" t="s">
        <v>1</v>
      </c>
      <c r="N247" s="245" t="s">
        <v>45</v>
      </c>
      <c r="O247" s="91"/>
      <c r="P247" s="246">
        <f>O247*H247</f>
        <v>0</v>
      </c>
      <c r="Q247" s="246">
        <v>0.068000000000000005</v>
      </c>
      <c r="R247" s="246">
        <f>Q247*H247</f>
        <v>0.6120000000000001</v>
      </c>
      <c r="S247" s="246">
        <v>0</v>
      </c>
      <c r="T247" s="24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8" t="s">
        <v>175</v>
      </c>
      <c r="AT247" s="248" t="s">
        <v>171</v>
      </c>
      <c r="AU247" s="248" t="s">
        <v>89</v>
      </c>
      <c r="AY247" s="17" t="s">
        <v>170</v>
      </c>
      <c r="BE247" s="249">
        <f>IF(N247="základní",J247,0)</f>
        <v>0</v>
      </c>
      <c r="BF247" s="249">
        <f>IF(N247="snížená",J247,0)</f>
        <v>0</v>
      </c>
      <c r="BG247" s="249">
        <f>IF(N247="zákl. přenesená",J247,0)</f>
        <v>0</v>
      </c>
      <c r="BH247" s="249">
        <f>IF(N247="sníž. přenesená",J247,0)</f>
        <v>0</v>
      </c>
      <c r="BI247" s="249">
        <f>IF(N247="nulová",J247,0)</f>
        <v>0</v>
      </c>
      <c r="BJ247" s="17" t="s">
        <v>87</v>
      </c>
      <c r="BK247" s="249">
        <f>ROUND(I247*H247,2)</f>
        <v>0</v>
      </c>
      <c r="BL247" s="17" t="s">
        <v>175</v>
      </c>
      <c r="BM247" s="248" t="s">
        <v>556</v>
      </c>
    </row>
    <row r="248" s="13" customFormat="1">
      <c r="A248" s="13"/>
      <c r="B248" s="264"/>
      <c r="C248" s="265"/>
      <c r="D248" s="250" t="s">
        <v>178</v>
      </c>
      <c r="E248" s="266" t="s">
        <v>1</v>
      </c>
      <c r="F248" s="267" t="s">
        <v>988</v>
      </c>
      <c r="G248" s="265"/>
      <c r="H248" s="268">
        <v>9</v>
      </c>
      <c r="I248" s="269"/>
      <c r="J248" s="265"/>
      <c r="K248" s="265"/>
      <c r="L248" s="270"/>
      <c r="M248" s="271"/>
      <c r="N248" s="272"/>
      <c r="O248" s="272"/>
      <c r="P248" s="272"/>
      <c r="Q248" s="272"/>
      <c r="R248" s="272"/>
      <c r="S248" s="272"/>
      <c r="T248" s="27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4" t="s">
        <v>178</v>
      </c>
      <c r="AU248" s="274" t="s">
        <v>89</v>
      </c>
      <c r="AV248" s="13" t="s">
        <v>89</v>
      </c>
      <c r="AW248" s="13" t="s">
        <v>36</v>
      </c>
      <c r="AX248" s="13" t="s">
        <v>80</v>
      </c>
      <c r="AY248" s="274" t="s">
        <v>170</v>
      </c>
    </row>
    <row r="249" s="14" customFormat="1">
      <c r="A249" s="14"/>
      <c r="B249" s="275"/>
      <c r="C249" s="276"/>
      <c r="D249" s="250" t="s">
        <v>178</v>
      </c>
      <c r="E249" s="277" t="s">
        <v>1</v>
      </c>
      <c r="F249" s="278" t="s">
        <v>186</v>
      </c>
      <c r="G249" s="276"/>
      <c r="H249" s="279">
        <v>9</v>
      </c>
      <c r="I249" s="280"/>
      <c r="J249" s="276"/>
      <c r="K249" s="276"/>
      <c r="L249" s="281"/>
      <c r="M249" s="282"/>
      <c r="N249" s="283"/>
      <c r="O249" s="283"/>
      <c r="P249" s="283"/>
      <c r="Q249" s="283"/>
      <c r="R249" s="283"/>
      <c r="S249" s="283"/>
      <c r="T249" s="28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85" t="s">
        <v>178</v>
      </c>
      <c r="AU249" s="285" t="s">
        <v>89</v>
      </c>
      <c r="AV249" s="14" t="s">
        <v>175</v>
      </c>
      <c r="AW249" s="14" t="s">
        <v>36</v>
      </c>
      <c r="AX249" s="14" t="s">
        <v>87</v>
      </c>
      <c r="AY249" s="285" t="s">
        <v>170</v>
      </c>
    </row>
    <row r="250" s="2" customFormat="1" ht="16.5" customHeight="1">
      <c r="A250" s="38"/>
      <c r="B250" s="39"/>
      <c r="C250" s="236" t="s">
        <v>472</v>
      </c>
      <c r="D250" s="236" t="s">
        <v>171</v>
      </c>
      <c r="E250" s="237" t="s">
        <v>797</v>
      </c>
      <c r="F250" s="238" t="s">
        <v>798</v>
      </c>
      <c r="G250" s="239" t="s">
        <v>793</v>
      </c>
      <c r="H250" s="240">
        <v>7</v>
      </c>
      <c r="I250" s="241"/>
      <c r="J250" s="242">
        <f>ROUND(I250*H250,2)</f>
        <v>0</v>
      </c>
      <c r="K250" s="243"/>
      <c r="L250" s="44"/>
      <c r="M250" s="244" t="s">
        <v>1</v>
      </c>
      <c r="N250" s="245" t="s">
        <v>45</v>
      </c>
      <c r="O250" s="91"/>
      <c r="P250" s="246">
        <f>O250*H250</f>
        <v>0</v>
      </c>
      <c r="Q250" s="246">
        <v>0.081000000000000003</v>
      </c>
      <c r="R250" s="246">
        <f>Q250*H250</f>
        <v>0.56700000000000006</v>
      </c>
      <c r="S250" s="246">
        <v>0</v>
      </c>
      <c r="T250" s="24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8" t="s">
        <v>175</v>
      </c>
      <c r="AT250" s="248" t="s">
        <v>171</v>
      </c>
      <c r="AU250" s="248" t="s">
        <v>89</v>
      </c>
      <c r="AY250" s="17" t="s">
        <v>170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7" t="s">
        <v>87</v>
      </c>
      <c r="BK250" s="249">
        <f>ROUND(I250*H250,2)</f>
        <v>0</v>
      </c>
      <c r="BL250" s="17" t="s">
        <v>175</v>
      </c>
      <c r="BM250" s="248" t="s">
        <v>566</v>
      </c>
    </row>
    <row r="251" s="13" customFormat="1">
      <c r="A251" s="13"/>
      <c r="B251" s="264"/>
      <c r="C251" s="265"/>
      <c r="D251" s="250" t="s">
        <v>178</v>
      </c>
      <c r="E251" s="266" t="s">
        <v>1</v>
      </c>
      <c r="F251" s="267" t="s">
        <v>989</v>
      </c>
      <c r="G251" s="265"/>
      <c r="H251" s="268">
        <v>7</v>
      </c>
      <c r="I251" s="269"/>
      <c r="J251" s="265"/>
      <c r="K251" s="265"/>
      <c r="L251" s="270"/>
      <c r="M251" s="271"/>
      <c r="N251" s="272"/>
      <c r="O251" s="272"/>
      <c r="P251" s="272"/>
      <c r="Q251" s="272"/>
      <c r="R251" s="272"/>
      <c r="S251" s="272"/>
      <c r="T251" s="27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4" t="s">
        <v>178</v>
      </c>
      <c r="AU251" s="274" t="s">
        <v>89</v>
      </c>
      <c r="AV251" s="13" t="s">
        <v>89</v>
      </c>
      <c r="AW251" s="13" t="s">
        <v>36</v>
      </c>
      <c r="AX251" s="13" t="s">
        <v>80</v>
      </c>
      <c r="AY251" s="274" t="s">
        <v>170</v>
      </c>
    </row>
    <row r="252" s="14" customFormat="1">
      <c r="A252" s="14"/>
      <c r="B252" s="275"/>
      <c r="C252" s="276"/>
      <c r="D252" s="250" t="s">
        <v>178</v>
      </c>
      <c r="E252" s="277" t="s">
        <v>1</v>
      </c>
      <c r="F252" s="278" t="s">
        <v>186</v>
      </c>
      <c r="G252" s="276"/>
      <c r="H252" s="279">
        <v>7</v>
      </c>
      <c r="I252" s="280"/>
      <c r="J252" s="276"/>
      <c r="K252" s="276"/>
      <c r="L252" s="281"/>
      <c r="M252" s="282"/>
      <c r="N252" s="283"/>
      <c r="O252" s="283"/>
      <c r="P252" s="283"/>
      <c r="Q252" s="283"/>
      <c r="R252" s="283"/>
      <c r="S252" s="283"/>
      <c r="T252" s="28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85" t="s">
        <v>178</v>
      </c>
      <c r="AU252" s="285" t="s">
        <v>89</v>
      </c>
      <c r="AV252" s="14" t="s">
        <v>175</v>
      </c>
      <c r="AW252" s="14" t="s">
        <v>36</v>
      </c>
      <c r="AX252" s="14" t="s">
        <v>87</v>
      </c>
      <c r="AY252" s="285" t="s">
        <v>170</v>
      </c>
    </row>
    <row r="253" s="2" customFormat="1" ht="16.5" customHeight="1">
      <c r="A253" s="38"/>
      <c r="B253" s="39"/>
      <c r="C253" s="236" t="s">
        <v>574</v>
      </c>
      <c r="D253" s="236" t="s">
        <v>171</v>
      </c>
      <c r="E253" s="237" t="s">
        <v>799</v>
      </c>
      <c r="F253" s="238" t="s">
        <v>800</v>
      </c>
      <c r="G253" s="239" t="s">
        <v>793</v>
      </c>
      <c r="H253" s="240">
        <v>10</v>
      </c>
      <c r="I253" s="241"/>
      <c r="J253" s="242">
        <f>ROUND(I253*H253,2)</f>
        <v>0</v>
      </c>
      <c r="K253" s="243"/>
      <c r="L253" s="44"/>
      <c r="M253" s="244" t="s">
        <v>1</v>
      </c>
      <c r="N253" s="245" t="s">
        <v>45</v>
      </c>
      <c r="O253" s="91"/>
      <c r="P253" s="246">
        <f>O253*H253</f>
        <v>0</v>
      </c>
      <c r="Q253" s="246">
        <v>0.053999999999999999</v>
      </c>
      <c r="R253" s="246">
        <f>Q253*H253</f>
        <v>0.54000000000000004</v>
      </c>
      <c r="S253" s="246">
        <v>0</v>
      </c>
      <c r="T253" s="24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8" t="s">
        <v>175</v>
      </c>
      <c r="AT253" s="248" t="s">
        <v>171</v>
      </c>
      <c r="AU253" s="248" t="s">
        <v>89</v>
      </c>
      <c r="AY253" s="17" t="s">
        <v>170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7" t="s">
        <v>87</v>
      </c>
      <c r="BK253" s="249">
        <f>ROUND(I253*H253,2)</f>
        <v>0</v>
      </c>
      <c r="BL253" s="17" t="s">
        <v>175</v>
      </c>
      <c r="BM253" s="248" t="s">
        <v>577</v>
      </c>
    </row>
    <row r="254" s="13" customFormat="1">
      <c r="A254" s="13"/>
      <c r="B254" s="264"/>
      <c r="C254" s="265"/>
      <c r="D254" s="250" t="s">
        <v>178</v>
      </c>
      <c r="E254" s="266" t="s">
        <v>1</v>
      </c>
      <c r="F254" s="267" t="s">
        <v>990</v>
      </c>
      <c r="G254" s="265"/>
      <c r="H254" s="268">
        <v>10</v>
      </c>
      <c r="I254" s="269"/>
      <c r="J254" s="265"/>
      <c r="K254" s="265"/>
      <c r="L254" s="270"/>
      <c r="M254" s="271"/>
      <c r="N254" s="272"/>
      <c r="O254" s="272"/>
      <c r="P254" s="272"/>
      <c r="Q254" s="272"/>
      <c r="R254" s="272"/>
      <c r="S254" s="272"/>
      <c r="T254" s="27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4" t="s">
        <v>178</v>
      </c>
      <c r="AU254" s="274" t="s">
        <v>89</v>
      </c>
      <c r="AV254" s="13" t="s">
        <v>89</v>
      </c>
      <c r="AW254" s="13" t="s">
        <v>36</v>
      </c>
      <c r="AX254" s="13" t="s">
        <v>80</v>
      </c>
      <c r="AY254" s="274" t="s">
        <v>170</v>
      </c>
    </row>
    <row r="255" s="14" customFormat="1">
      <c r="A255" s="14"/>
      <c r="B255" s="275"/>
      <c r="C255" s="276"/>
      <c r="D255" s="250" t="s">
        <v>178</v>
      </c>
      <c r="E255" s="277" t="s">
        <v>1</v>
      </c>
      <c r="F255" s="278" t="s">
        <v>186</v>
      </c>
      <c r="G255" s="276"/>
      <c r="H255" s="279">
        <v>10</v>
      </c>
      <c r="I255" s="280"/>
      <c r="J255" s="276"/>
      <c r="K255" s="276"/>
      <c r="L255" s="281"/>
      <c r="M255" s="282"/>
      <c r="N255" s="283"/>
      <c r="O255" s="283"/>
      <c r="P255" s="283"/>
      <c r="Q255" s="283"/>
      <c r="R255" s="283"/>
      <c r="S255" s="283"/>
      <c r="T255" s="28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85" t="s">
        <v>178</v>
      </c>
      <c r="AU255" s="285" t="s">
        <v>89</v>
      </c>
      <c r="AV255" s="14" t="s">
        <v>175</v>
      </c>
      <c r="AW255" s="14" t="s">
        <v>36</v>
      </c>
      <c r="AX255" s="14" t="s">
        <v>87</v>
      </c>
      <c r="AY255" s="285" t="s">
        <v>170</v>
      </c>
    </row>
    <row r="256" s="2" customFormat="1" ht="16.5" customHeight="1">
      <c r="A256" s="38"/>
      <c r="B256" s="39"/>
      <c r="C256" s="236" t="s">
        <v>478</v>
      </c>
      <c r="D256" s="236" t="s">
        <v>171</v>
      </c>
      <c r="E256" s="237" t="s">
        <v>801</v>
      </c>
      <c r="F256" s="238" t="s">
        <v>802</v>
      </c>
      <c r="G256" s="239" t="s">
        <v>793</v>
      </c>
      <c r="H256" s="240">
        <v>4</v>
      </c>
      <c r="I256" s="241"/>
      <c r="J256" s="242">
        <f>ROUND(I256*H256,2)</f>
        <v>0</v>
      </c>
      <c r="K256" s="243"/>
      <c r="L256" s="44"/>
      <c r="M256" s="244" t="s">
        <v>1</v>
      </c>
      <c r="N256" s="245" t="s">
        <v>45</v>
      </c>
      <c r="O256" s="91"/>
      <c r="P256" s="246">
        <f>O256*H256</f>
        <v>0</v>
      </c>
      <c r="Q256" s="246">
        <v>0.040000000000000001</v>
      </c>
      <c r="R256" s="246">
        <f>Q256*H256</f>
        <v>0.16</v>
      </c>
      <c r="S256" s="246">
        <v>0</v>
      </c>
      <c r="T256" s="24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8" t="s">
        <v>175</v>
      </c>
      <c r="AT256" s="248" t="s">
        <v>171</v>
      </c>
      <c r="AU256" s="248" t="s">
        <v>89</v>
      </c>
      <c r="AY256" s="17" t="s">
        <v>170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7" t="s">
        <v>87</v>
      </c>
      <c r="BK256" s="249">
        <f>ROUND(I256*H256,2)</f>
        <v>0</v>
      </c>
      <c r="BL256" s="17" t="s">
        <v>175</v>
      </c>
      <c r="BM256" s="248" t="s">
        <v>582</v>
      </c>
    </row>
    <row r="257" s="13" customFormat="1">
      <c r="A257" s="13"/>
      <c r="B257" s="264"/>
      <c r="C257" s="265"/>
      <c r="D257" s="250" t="s">
        <v>178</v>
      </c>
      <c r="E257" s="266" t="s">
        <v>1</v>
      </c>
      <c r="F257" s="267" t="s">
        <v>175</v>
      </c>
      <c r="G257" s="265"/>
      <c r="H257" s="268">
        <v>4</v>
      </c>
      <c r="I257" s="269"/>
      <c r="J257" s="265"/>
      <c r="K257" s="265"/>
      <c r="L257" s="270"/>
      <c r="M257" s="271"/>
      <c r="N257" s="272"/>
      <c r="O257" s="272"/>
      <c r="P257" s="272"/>
      <c r="Q257" s="272"/>
      <c r="R257" s="272"/>
      <c r="S257" s="272"/>
      <c r="T257" s="27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4" t="s">
        <v>178</v>
      </c>
      <c r="AU257" s="274" t="s">
        <v>89</v>
      </c>
      <c r="AV257" s="13" t="s">
        <v>89</v>
      </c>
      <c r="AW257" s="13" t="s">
        <v>36</v>
      </c>
      <c r="AX257" s="13" t="s">
        <v>80</v>
      </c>
      <c r="AY257" s="274" t="s">
        <v>170</v>
      </c>
    </row>
    <row r="258" s="14" customFormat="1">
      <c r="A258" s="14"/>
      <c r="B258" s="275"/>
      <c r="C258" s="276"/>
      <c r="D258" s="250" t="s">
        <v>178</v>
      </c>
      <c r="E258" s="277" t="s">
        <v>1</v>
      </c>
      <c r="F258" s="278" t="s">
        <v>186</v>
      </c>
      <c r="G258" s="276"/>
      <c r="H258" s="279">
        <v>4</v>
      </c>
      <c r="I258" s="280"/>
      <c r="J258" s="276"/>
      <c r="K258" s="276"/>
      <c r="L258" s="281"/>
      <c r="M258" s="282"/>
      <c r="N258" s="283"/>
      <c r="O258" s="283"/>
      <c r="P258" s="283"/>
      <c r="Q258" s="283"/>
      <c r="R258" s="283"/>
      <c r="S258" s="283"/>
      <c r="T258" s="28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85" t="s">
        <v>178</v>
      </c>
      <c r="AU258" s="285" t="s">
        <v>89</v>
      </c>
      <c r="AV258" s="14" t="s">
        <v>175</v>
      </c>
      <c r="AW258" s="14" t="s">
        <v>36</v>
      </c>
      <c r="AX258" s="14" t="s">
        <v>87</v>
      </c>
      <c r="AY258" s="285" t="s">
        <v>170</v>
      </c>
    </row>
    <row r="259" s="11" customFormat="1" ht="22.8" customHeight="1">
      <c r="A259" s="11"/>
      <c r="B259" s="222"/>
      <c r="C259" s="223"/>
      <c r="D259" s="224" t="s">
        <v>79</v>
      </c>
      <c r="E259" s="295" t="s">
        <v>991</v>
      </c>
      <c r="F259" s="295" t="s">
        <v>992</v>
      </c>
      <c r="G259" s="223"/>
      <c r="H259" s="223"/>
      <c r="I259" s="226"/>
      <c r="J259" s="296">
        <f>BK259</f>
        <v>0</v>
      </c>
      <c r="K259" s="223"/>
      <c r="L259" s="228"/>
      <c r="M259" s="229"/>
      <c r="N259" s="230"/>
      <c r="O259" s="230"/>
      <c r="P259" s="231">
        <f>SUM(P260:P262)</f>
        <v>0</v>
      </c>
      <c r="Q259" s="230"/>
      <c r="R259" s="231">
        <f>SUM(R260:R262)</f>
        <v>3.6949999999999998</v>
      </c>
      <c r="S259" s="230"/>
      <c r="T259" s="232">
        <f>SUM(T260:T262)</f>
        <v>0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R259" s="233" t="s">
        <v>87</v>
      </c>
      <c r="AT259" s="234" t="s">
        <v>79</v>
      </c>
      <c r="AU259" s="234" t="s">
        <v>87</v>
      </c>
      <c r="AY259" s="233" t="s">
        <v>170</v>
      </c>
      <c r="BK259" s="235">
        <f>SUM(BK260:BK262)</f>
        <v>0</v>
      </c>
    </row>
    <row r="260" s="2" customFormat="1" ht="16.5" customHeight="1">
      <c r="A260" s="38"/>
      <c r="B260" s="39"/>
      <c r="C260" s="236" t="s">
        <v>584</v>
      </c>
      <c r="D260" s="236" t="s">
        <v>171</v>
      </c>
      <c r="E260" s="237" t="s">
        <v>993</v>
      </c>
      <c r="F260" s="238" t="s">
        <v>994</v>
      </c>
      <c r="G260" s="239" t="s">
        <v>744</v>
      </c>
      <c r="H260" s="240">
        <v>50</v>
      </c>
      <c r="I260" s="241"/>
      <c r="J260" s="242">
        <f>ROUND(I260*H260,2)</f>
        <v>0</v>
      </c>
      <c r="K260" s="243"/>
      <c r="L260" s="44"/>
      <c r="M260" s="244" t="s">
        <v>1</v>
      </c>
      <c r="N260" s="245" t="s">
        <v>45</v>
      </c>
      <c r="O260" s="91"/>
      <c r="P260" s="246">
        <f>O260*H260</f>
        <v>0</v>
      </c>
      <c r="Q260" s="246">
        <v>0.073899999999999993</v>
      </c>
      <c r="R260" s="246">
        <f>Q260*H260</f>
        <v>3.6949999999999998</v>
      </c>
      <c r="S260" s="246">
        <v>0</v>
      </c>
      <c r="T260" s="24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8" t="s">
        <v>175</v>
      </c>
      <c r="AT260" s="248" t="s">
        <v>171</v>
      </c>
      <c r="AU260" s="248" t="s">
        <v>89</v>
      </c>
      <c r="AY260" s="17" t="s">
        <v>170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87</v>
      </c>
      <c r="BK260" s="249">
        <f>ROUND(I260*H260,2)</f>
        <v>0</v>
      </c>
      <c r="BL260" s="17" t="s">
        <v>175</v>
      </c>
      <c r="BM260" s="248" t="s">
        <v>585</v>
      </c>
    </row>
    <row r="261" s="13" customFormat="1">
      <c r="A261" s="13"/>
      <c r="B261" s="264"/>
      <c r="C261" s="265"/>
      <c r="D261" s="250" t="s">
        <v>178</v>
      </c>
      <c r="E261" s="266" t="s">
        <v>1</v>
      </c>
      <c r="F261" s="267" t="s">
        <v>995</v>
      </c>
      <c r="G261" s="265"/>
      <c r="H261" s="268">
        <v>50</v>
      </c>
      <c r="I261" s="269"/>
      <c r="J261" s="265"/>
      <c r="K261" s="265"/>
      <c r="L261" s="270"/>
      <c r="M261" s="271"/>
      <c r="N261" s="272"/>
      <c r="O261" s="272"/>
      <c r="P261" s="272"/>
      <c r="Q261" s="272"/>
      <c r="R261" s="272"/>
      <c r="S261" s="272"/>
      <c r="T261" s="27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4" t="s">
        <v>178</v>
      </c>
      <c r="AU261" s="274" t="s">
        <v>89</v>
      </c>
      <c r="AV261" s="13" t="s">
        <v>89</v>
      </c>
      <c r="AW261" s="13" t="s">
        <v>36</v>
      </c>
      <c r="AX261" s="13" t="s">
        <v>80</v>
      </c>
      <c r="AY261" s="274" t="s">
        <v>170</v>
      </c>
    </row>
    <row r="262" s="14" customFormat="1">
      <c r="A262" s="14"/>
      <c r="B262" s="275"/>
      <c r="C262" s="276"/>
      <c r="D262" s="250" t="s">
        <v>178</v>
      </c>
      <c r="E262" s="277" t="s">
        <v>1</v>
      </c>
      <c r="F262" s="278" t="s">
        <v>186</v>
      </c>
      <c r="G262" s="276"/>
      <c r="H262" s="279">
        <v>50</v>
      </c>
      <c r="I262" s="280"/>
      <c r="J262" s="276"/>
      <c r="K262" s="276"/>
      <c r="L262" s="281"/>
      <c r="M262" s="282"/>
      <c r="N262" s="283"/>
      <c r="O262" s="283"/>
      <c r="P262" s="283"/>
      <c r="Q262" s="283"/>
      <c r="R262" s="283"/>
      <c r="S262" s="283"/>
      <c r="T262" s="28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85" t="s">
        <v>178</v>
      </c>
      <c r="AU262" s="285" t="s">
        <v>89</v>
      </c>
      <c r="AV262" s="14" t="s">
        <v>175</v>
      </c>
      <c r="AW262" s="14" t="s">
        <v>36</v>
      </c>
      <c r="AX262" s="14" t="s">
        <v>87</v>
      </c>
      <c r="AY262" s="285" t="s">
        <v>170</v>
      </c>
    </row>
    <row r="263" s="11" customFormat="1" ht="22.8" customHeight="1">
      <c r="A263" s="11"/>
      <c r="B263" s="222"/>
      <c r="C263" s="223"/>
      <c r="D263" s="224" t="s">
        <v>79</v>
      </c>
      <c r="E263" s="295" t="s">
        <v>803</v>
      </c>
      <c r="F263" s="295" t="s">
        <v>804</v>
      </c>
      <c r="G263" s="223"/>
      <c r="H263" s="223"/>
      <c r="I263" s="226"/>
      <c r="J263" s="296">
        <f>BK263</f>
        <v>0</v>
      </c>
      <c r="K263" s="223"/>
      <c r="L263" s="228"/>
      <c r="M263" s="229"/>
      <c r="N263" s="230"/>
      <c r="O263" s="230"/>
      <c r="P263" s="231">
        <f>SUM(P264:P320)</f>
        <v>0</v>
      </c>
      <c r="Q263" s="230"/>
      <c r="R263" s="231">
        <f>SUM(R264:R320)</f>
        <v>7.9961350000000007</v>
      </c>
      <c r="S263" s="230"/>
      <c r="T263" s="232">
        <f>SUM(T264:T320)</f>
        <v>0</v>
      </c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R263" s="233" t="s">
        <v>87</v>
      </c>
      <c r="AT263" s="234" t="s">
        <v>79</v>
      </c>
      <c r="AU263" s="234" t="s">
        <v>87</v>
      </c>
      <c r="AY263" s="233" t="s">
        <v>170</v>
      </c>
      <c r="BK263" s="235">
        <f>SUM(BK264:BK320)</f>
        <v>0</v>
      </c>
    </row>
    <row r="264" s="2" customFormat="1" ht="16.5" customHeight="1">
      <c r="A264" s="38"/>
      <c r="B264" s="39"/>
      <c r="C264" s="236" t="s">
        <v>482</v>
      </c>
      <c r="D264" s="236" t="s">
        <v>171</v>
      </c>
      <c r="E264" s="237" t="s">
        <v>817</v>
      </c>
      <c r="F264" s="238" t="s">
        <v>818</v>
      </c>
      <c r="G264" s="239" t="s">
        <v>807</v>
      </c>
      <c r="H264" s="240">
        <v>238</v>
      </c>
      <c r="I264" s="241"/>
      <c r="J264" s="242">
        <f>ROUND(I264*H264,2)</f>
        <v>0</v>
      </c>
      <c r="K264" s="243"/>
      <c r="L264" s="44"/>
      <c r="M264" s="244" t="s">
        <v>1</v>
      </c>
      <c r="N264" s="245" t="s">
        <v>45</v>
      </c>
      <c r="O264" s="91"/>
      <c r="P264" s="246">
        <f>O264*H264</f>
        <v>0</v>
      </c>
      <c r="Q264" s="246">
        <v>0</v>
      </c>
      <c r="R264" s="246">
        <f>Q264*H264</f>
        <v>0</v>
      </c>
      <c r="S264" s="246">
        <v>0</v>
      </c>
      <c r="T264" s="24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8" t="s">
        <v>175</v>
      </c>
      <c r="AT264" s="248" t="s">
        <v>171</v>
      </c>
      <c r="AU264" s="248" t="s">
        <v>89</v>
      </c>
      <c r="AY264" s="17" t="s">
        <v>170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7" t="s">
        <v>87</v>
      </c>
      <c r="BK264" s="249">
        <f>ROUND(I264*H264,2)</f>
        <v>0</v>
      </c>
      <c r="BL264" s="17" t="s">
        <v>175</v>
      </c>
      <c r="BM264" s="248" t="s">
        <v>846</v>
      </c>
    </row>
    <row r="265" s="13" customFormat="1">
      <c r="A265" s="13"/>
      <c r="B265" s="264"/>
      <c r="C265" s="265"/>
      <c r="D265" s="250" t="s">
        <v>178</v>
      </c>
      <c r="E265" s="266" t="s">
        <v>1</v>
      </c>
      <c r="F265" s="267" t="s">
        <v>996</v>
      </c>
      <c r="G265" s="265"/>
      <c r="H265" s="268">
        <v>238</v>
      </c>
      <c r="I265" s="269"/>
      <c r="J265" s="265"/>
      <c r="K265" s="265"/>
      <c r="L265" s="270"/>
      <c r="M265" s="271"/>
      <c r="N265" s="272"/>
      <c r="O265" s="272"/>
      <c r="P265" s="272"/>
      <c r="Q265" s="272"/>
      <c r="R265" s="272"/>
      <c r="S265" s="272"/>
      <c r="T265" s="27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4" t="s">
        <v>178</v>
      </c>
      <c r="AU265" s="274" t="s">
        <v>89</v>
      </c>
      <c r="AV265" s="13" t="s">
        <v>89</v>
      </c>
      <c r="AW265" s="13" t="s">
        <v>36</v>
      </c>
      <c r="AX265" s="13" t="s">
        <v>80</v>
      </c>
      <c r="AY265" s="274" t="s">
        <v>170</v>
      </c>
    </row>
    <row r="266" s="14" customFormat="1">
      <c r="A266" s="14"/>
      <c r="B266" s="275"/>
      <c r="C266" s="276"/>
      <c r="D266" s="250" t="s">
        <v>178</v>
      </c>
      <c r="E266" s="277" t="s">
        <v>1</v>
      </c>
      <c r="F266" s="278" t="s">
        <v>186</v>
      </c>
      <c r="G266" s="276"/>
      <c r="H266" s="279">
        <v>238</v>
      </c>
      <c r="I266" s="280"/>
      <c r="J266" s="276"/>
      <c r="K266" s="276"/>
      <c r="L266" s="281"/>
      <c r="M266" s="282"/>
      <c r="N266" s="283"/>
      <c r="O266" s="283"/>
      <c r="P266" s="283"/>
      <c r="Q266" s="283"/>
      <c r="R266" s="283"/>
      <c r="S266" s="283"/>
      <c r="T266" s="28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85" t="s">
        <v>178</v>
      </c>
      <c r="AU266" s="285" t="s">
        <v>89</v>
      </c>
      <c r="AV266" s="14" t="s">
        <v>175</v>
      </c>
      <c r="AW266" s="14" t="s">
        <v>36</v>
      </c>
      <c r="AX266" s="14" t="s">
        <v>87</v>
      </c>
      <c r="AY266" s="285" t="s">
        <v>170</v>
      </c>
    </row>
    <row r="267" s="2" customFormat="1" ht="16.5" customHeight="1">
      <c r="A267" s="38"/>
      <c r="B267" s="39"/>
      <c r="C267" s="236" t="s">
        <v>847</v>
      </c>
      <c r="D267" s="236" t="s">
        <v>171</v>
      </c>
      <c r="E267" s="237" t="s">
        <v>820</v>
      </c>
      <c r="F267" s="238" t="s">
        <v>997</v>
      </c>
      <c r="G267" s="239" t="s">
        <v>793</v>
      </c>
      <c r="H267" s="240">
        <v>25</v>
      </c>
      <c r="I267" s="241"/>
      <c r="J267" s="242">
        <f>ROUND(I267*H267,2)</f>
        <v>0</v>
      </c>
      <c r="K267" s="243"/>
      <c r="L267" s="44"/>
      <c r="M267" s="244" t="s">
        <v>1</v>
      </c>
      <c r="N267" s="245" t="s">
        <v>45</v>
      </c>
      <c r="O267" s="91"/>
      <c r="P267" s="246">
        <f>O267*H267</f>
        <v>0</v>
      </c>
      <c r="Q267" s="246">
        <v>0.0091999999999999998</v>
      </c>
      <c r="R267" s="246">
        <f>Q267*H267</f>
        <v>0.22999999999999998</v>
      </c>
      <c r="S267" s="246">
        <v>0</v>
      </c>
      <c r="T267" s="24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8" t="s">
        <v>175</v>
      </c>
      <c r="AT267" s="248" t="s">
        <v>171</v>
      </c>
      <c r="AU267" s="248" t="s">
        <v>89</v>
      </c>
      <c r="AY267" s="17" t="s">
        <v>170</v>
      </c>
      <c r="BE267" s="249">
        <f>IF(N267="základní",J267,0)</f>
        <v>0</v>
      </c>
      <c r="BF267" s="249">
        <f>IF(N267="snížená",J267,0)</f>
        <v>0</v>
      </c>
      <c r="BG267" s="249">
        <f>IF(N267="zákl. přenesená",J267,0)</f>
        <v>0</v>
      </c>
      <c r="BH267" s="249">
        <f>IF(N267="sníž. přenesená",J267,0)</f>
        <v>0</v>
      </c>
      <c r="BI267" s="249">
        <f>IF(N267="nulová",J267,0)</f>
        <v>0</v>
      </c>
      <c r="BJ267" s="17" t="s">
        <v>87</v>
      </c>
      <c r="BK267" s="249">
        <f>ROUND(I267*H267,2)</f>
        <v>0</v>
      </c>
      <c r="BL267" s="17" t="s">
        <v>175</v>
      </c>
      <c r="BM267" s="248" t="s">
        <v>850</v>
      </c>
    </row>
    <row r="268" s="13" customFormat="1">
      <c r="A268" s="13"/>
      <c r="B268" s="264"/>
      <c r="C268" s="265"/>
      <c r="D268" s="250" t="s">
        <v>178</v>
      </c>
      <c r="E268" s="266" t="s">
        <v>1</v>
      </c>
      <c r="F268" s="267" t="s">
        <v>553</v>
      </c>
      <c r="G268" s="265"/>
      <c r="H268" s="268">
        <v>25</v>
      </c>
      <c r="I268" s="269"/>
      <c r="J268" s="265"/>
      <c r="K268" s="265"/>
      <c r="L268" s="270"/>
      <c r="M268" s="271"/>
      <c r="N268" s="272"/>
      <c r="O268" s="272"/>
      <c r="P268" s="272"/>
      <c r="Q268" s="272"/>
      <c r="R268" s="272"/>
      <c r="S268" s="272"/>
      <c r="T268" s="27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4" t="s">
        <v>178</v>
      </c>
      <c r="AU268" s="274" t="s">
        <v>89</v>
      </c>
      <c r="AV268" s="13" t="s">
        <v>89</v>
      </c>
      <c r="AW268" s="13" t="s">
        <v>36</v>
      </c>
      <c r="AX268" s="13" t="s">
        <v>80</v>
      </c>
      <c r="AY268" s="274" t="s">
        <v>170</v>
      </c>
    </row>
    <row r="269" s="14" customFormat="1">
      <c r="A269" s="14"/>
      <c r="B269" s="275"/>
      <c r="C269" s="276"/>
      <c r="D269" s="250" t="s">
        <v>178</v>
      </c>
      <c r="E269" s="277" t="s">
        <v>1</v>
      </c>
      <c r="F269" s="278" t="s">
        <v>186</v>
      </c>
      <c r="G269" s="276"/>
      <c r="H269" s="279">
        <v>25</v>
      </c>
      <c r="I269" s="280"/>
      <c r="J269" s="276"/>
      <c r="K269" s="276"/>
      <c r="L269" s="281"/>
      <c r="M269" s="282"/>
      <c r="N269" s="283"/>
      <c r="O269" s="283"/>
      <c r="P269" s="283"/>
      <c r="Q269" s="283"/>
      <c r="R269" s="283"/>
      <c r="S269" s="283"/>
      <c r="T269" s="28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85" t="s">
        <v>178</v>
      </c>
      <c r="AU269" s="285" t="s">
        <v>89</v>
      </c>
      <c r="AV269" s="14" t="s">
        <v>175</v>
      </c>
      <c r="AW269" s="14" t="s">
        <v>36</v>
      </c>
      <c r="AX269" s="14" t="s">
        <v>87</v>
      </c>
      <c r="AY269" s="285" t="s">
        <v>170</v>
      </c>
    </row>
    <row r="270" s="2" customFormat="1" ht="16.5" customHeight="1">
      <c r="A270" s="38"/>
      <c r="B270" s="39"/>
      <c r="C270" s="236" t="s">
        <v>489</v>
      </c>
      <c r="D270" s="236" t="s">
        <v>171</v>
      </c>
      <c r="E270" s="237" t="s">
        <v>823</v>
      </c>
      <c r="F270" s="238" t="s">
        <v>824</v>
      </c>
      <c r="G270" s="239" t="s">
        <v>793</v>
      </c>
      <c r="H270" s="240">
        <v>30</v>
      </c>
      <c r="I270" s="241"/>
      <c r="J270" s="242">
        <f>ROUND(I270*H270,2)</f>
        <v>0</v>
      </c>
      <c r="K270" s="243"/>
      <c r="L270" s="44"/>
      <c r="M270" s="244" t="s">
        <v>1</v>
      </c>
      <c r="N270" s="245" t="s">
        <v>45</v>
      </c>
      <c r="O270" s="91"/>
      <c r="P270" s="246">
        <f>O270*H270</f>
        <v>0</v>
      </c>
      <c r="Q270" s="246">
        <v>0.0184</v>
      </c>
      <c r="R270" s="246">
        <f>Q270*H270</f>
        <v>0.55200000000000005</v>
      </c>
      <c r="S270" s="246">
        <v>0</v>
      </c>
      <c r="T270" s="24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8" t="s">
        <v>175</v>
      </c>
      <c r="AT270" s="248" t="s">
        <v>171</v>
      </c>
      <c r="AU270" s="248" t="s">
        <v>89</v>
      </c>
      <c r="AY270" s="17" t="s">
        <v>170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17" t="s">
        <v>87</v>
      </c>
      <c r="BK270" s="249">
        <f>ROUND(I270*H270,2)</f>
        <v>0</v>
      </c>
      <c r="BL270" s="17" t="s">
        <v>175</v>
      </c>
      <c r="BM270" s="248" t="s">
        <v>853</v>
      </c>
    </row>
    <row r="271" s="13" customFormat="1">
      <c r="A271" s="13"/>
      <c r="B271" s="264"/>
      <c r="C271" s="265"/>
      <c r="D271" s="250" t="s">
        <v>178</v>
      </c>
      <c r="E271" s="266" t="s">
        <v>1</v>
      </c>
      <c r="F271" s="267" t="s">
        <v>482</v>
      </c>
      <c r="G271" s="265"/>
      <c r="H271" s="268">
        <v>30</v>
      </c>
      <c r="I271" s="269"/>
      <c r="J271" s="265"/>
      <c r="K271" s="265"/>
      <c r="L271" s="270"/>
      <c r="M271" s="271"/>
      <c r="N271" s="272"/>
      <c r="O271" s="272"/>
      <c r="P271" s="272"/>
      <c r="Q271" s="272"/>
      <c r="R271" s="272"/>
      <c r="S271" s="272"/>
      <c r="T271" s="27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4" t="s">
        <v>178</v>
      </c>
      <c r="AU271" s="274" t="s">
        <v>89</v>
      </c>
      <c r="AV271" s="13" t="s">
        <v>89</v>
      </c>
      <c r="AW271" s="13" t="s">
        <v>36</v>
      </c>
      <c r="AX271" s="13" t="s">
        <v>80</v>
      </c>
      <c r="AY271" s="274" t="s">
        <v>170</v>
      </c>
    </row>
    <row r="272" s="14" customFormat="1">
      <c r="A272" s="14"/>
      <c r="B272" s="275"/>
      <c r="C272" s="276"/>
      <c r="D272" s="250" t="s">
        <v>178</v>
      </c>
      <c r="E272" s="277" t="s">
        <v>1</v>
      </c>
      <c r="F272" s="278" t="s">
        <v>186</v>
      </c>
      <c r="G272" s="276"/>
      <c r="H272" s="279">
        <v>30</v>
      </c>
      <c r="I272" s="280"/>
      <c r="J272" s="276"/>
      <c r="K272" s="276"/>
      <c r="L272" s="281"/>
      <c r="M272" s="282"/>
      <c r="N272" s="283"/>
      <c r="O272" s="283"/>
      <c r="P272" s="283"/>
      <c r="Q272" s="283"/>
      <c r="R272" s="283"/>
      <c r="S272" s="283"/>
      <c r="T272" s="28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85" t="s">
        <v>178</v>
      </c>
      <c r="AU272" s="285" t="s">
        <v>89</v>
      </c>
      <c r="AV272" s="14" t="s">
        <v>175</v>
      </c>
      <c r="AW272" s="14" t="s">
        <v>36</v>
      </c>
      <c r="AX272" s="14" t="s">
        <v>87</v>
      </c>
      <c r="AY272" s="285" t="s">
        <v>170</v>
      </c>
    </row>
    <row r="273" s="2" customFormat="1" ht="16.5" customHeight="1">
      <c r="A273" s="38"/>
      <c r="B273" s="39"/>
      <c r="C273" s="236" t="s">
        <v>827</v>
      </c>
      <c r="D273" s="236" t="s">
        <v>171</v>
      </c>
      <c r="E273" s="237" t="s">
        <v>998</v>
      </c>
      <c r="F273" s="238" t="s">
        <v>999</v>
      </c>
      <c r="G273" s="239" t="s">
        <v>807</v>
      </c>
      <c r="H273" s="240">
        <v>117</v>
      </c>
      <c r="I273" s="241"/>
      <c r="J273" s="242">
        <f>ROUND(I273*H273,2)</f>
        <v>0</v>
      </c>
      <c r="K273" s="243"/>
      <c r="L273" s="44"/>
      <c r="M273" s="244" t="s">
        <v>1</v>
      </c>
      <c r="N273" s="245" t="s">
        <v>45</v>
      </c>
      <c r="O273" s="91"/>
      <c r="P273" s="246">
        <f>O273*H273</f>
        <v>0</v>
      </c>
      <c r="Q273" s="246">
        <v>1.0000000000000001E-05</v>
      </c>
      <c r="R273" s="246">
        <f>Q273*H273</f>
        <v>0.00117</v>
      </c>
      <c r="S273" s="246">
        <v>0</v>
      </c>
      <c r="T273" s="24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8" t="s">
        <v>175</v>
      </c>
      <c r="AT273" s="248" t="s">
        <v>171</v>
      </c>
      <c r="AU273" s="248" t="s">
        <v>89</v>
      </c>
      <c r="AY273" s="17" t="s">
        <v>170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7" t="s">
        <v>87</v>
      </c>
      <c r="BK273" s="249">
        <f>ROUND(I273*H273,2)</f>
        <v>0</v>
      </c>
      <c r="BL273" s="17" t="s">
        <v>175</v>
      </c>
      <c r="BM273" s="248" t="s">
        <v>856</v>
      </c>
    </row>
    <row r="274" s="13" customFormat="1">
      <c r="A274" s="13"/>
      <c r="B274" s="264"/>
      <c r="C274" s="265"/>
      <c r="D274" s="250" t="s">
        <v>178</v>
      </c>
      <c r="E274" s="266" t="s">
        <v>1</v>
      </c>
      <c r="F274" s="267" t="s">
        <v>1000</v>
      </c>
      <c r="G274" s="265"/>
      <c r="H274" s="268">
        <v>117</v>
      </c>
      <c r="I274" s="269"/>
      <c r="J274" s="265"/>
      <c r="K274" s="265"/>
      <c r="L274" s="270"/>
      <c r="M274" s="271"/>
      <c r="N274" s="272"/>
      <c r="O274" s="272"/>
      <c r="P274" s="272"/>
      <c r="Q274" s="272"/>
      <c r="R274" s="272"/>
      <c r="S274" s="272"/>
      <c r="T274" s="27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4" t="s">
        <v>178</v>
      </c>
      <c r="AU274" s="274" t="s">
        <v>89</v>
      </c>
      <c r="AV274" s="13" t="s">
        <v>89</v>
      </c>
      <c r="AW274" s="13" t="s">
        <v>36</v>
      </c>
      <c r="AX274" s="13" t="s">
        <v>80</v>
      </c>
      <c r="AY274" s="274" t="s">
        <v>170</v>
      </c>
    </row>
    <row r="275" s="14" customFormat="1">
      <c r="A275" s="14"/>
      <c r="B275" s="275"/>
      <c r="C275" s="276"/>
      <c r="D275" s="250" t="s">
        <v>178</v>
      </c>
      <c r="E275" s="277" t="s">
        <v>1</v>
      </c>
      <c r="F275" s="278" t="s">
        <v>186</v>
      </c>
      <c r="G275" s="276"/>
      <c r="H275" s="279">
        <v>117</v>
      </c>
      <c r="I275" s="280"/>
      <c r="J275" s="276"/>
      <c r="K275" s="276"/>
      <c r="L275" s="281"/>
      <c r="M275" s="282"/>
      <c r="N275" s="283"/>
      <c r="O275" s="283"/>
      <c r="P275" s="283"/>
      <c r="Q275" s="283"/>
      <c r="R275" s="283"/>
      <c r="S275" s="283"/>
      <c r="T275" s="28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85" t="s">
        <v>178</v>
      </c>
      <c r="AU275" s="285" t="s">
        <v>89</v>
      </c>
      <c r="AV275" s="14" t="s">
        <v>175</v>
      </c>
      <c r="AW275" s="14" t="s">
        <v>36</v>
      </c>
      <c r="AX275" s="14" t="s">
        <v>87</v>
      </c>
      <c r="AY275" s="285" t="s">
        <v>170</v>
      </c>
    </row>
    <row r="276" s="2" customFormat="1" ht="16.5" customHeight="1">
      <c r="A276" s="38"/>
      <c r="B276" s="39"/>
      <c r="C276" s="236" t="s">
        <v>505</v>
      </c>
      <c r="D276" s="236" t="s">
        <v>171</v>
      </c>
      <c r="E276" s="237" t="s">
        <v>1001</v>
      </c>
      <c r="F276" s="238" t="s">
        <v>1002</v>
      </c>
      <c r="G276" s="239" t="s">
        <v>793</v>
      </c>
      <c r="H276" s="240">
        <v>22</v>
      </c>
      <c r="I276" s="241"/>
      <c r="J276" s="242">
        <f>ROUND(I276*H276,2)</f>
        <v>0</v>
      </c>
      <c r="K276" s="243"/>
      <c r="L276" s="44"/>
      <c r="M276" s="244" t="s">
        <v>1</v>
      </c>
      <c r="N276" s="245" t="s">
        <v>45</v>
      </c>
      <c r="O276" s="91"/>
      <c r="P276" s="246">
        <f>O276*H276</f>
        <v>0</v>
      </c>
      <c r="Q276" s="246">
        <v>0.0144</v>
      </c>
      <c r="R276" s="246">
        <f>Q276*H276</f>
        <v>0.31679999999999997</v>
      </c>
      <c r="S276" s="246">
        <v>0</v>
      </c>
      <c r="T276" s="24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8" t="s">
        <v>175</v>
      </c>
      <c r="AT276" s="248" t="s">
        <v>171</v>
      </c>
      <c r="AU276" s="248" t="s">
        <v>89</v>
      </c>
      <c r="AY276" s="17" t="s">
        <v>170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87</v>
      </c>
      <c r="BK276" s="249">
        <f>ROUND(I276*H276,2)</f>
        <v>0</v>
      </c>
      <c r="BL276" s="17" t="s">
        <v>175</v>
      </c>
      <c r="BM276" s="248" t="s">
        <v>859</v>
      </c>
    </row>
    <row r="277" s="13" customFormat="1">
      <c r="A277" s="13"/>
      <c r="B277" s="264"/>
      <c r="C277" s="265"/>
      <c r="D277" s="250" t="s">
        <v>178</v>
      </c>
      <c r="E277" s="266" t="s">
        <v>1</v>
      </c>
      <c r="F277" s="267" t="s">
        <v>277</v>
      </c>
      <c r="G277" s="265"/>
      <c r="H277" s="268">
        <v>22</v>
      </c>
      <c r="I277" s="269"/>
      <c r="J277" s="265"/>
      <c r="K277" s="265"/>
      <c r="L277" s="270"/>
      <c r="M277" s="271"/>
      <c r="N277" s="272"/>
      <c r="O277" s="272"/>
      <c r="P277" s="272"/>
      <c r="Q277" s="272"/>
      <c r="R277" s="272"/>
      <c r="S277" s="272"/>
      <c r="T277" s="27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4" t="s">
        <v>178</v>
      </c>
      <c r="AU277" s="274" t="s">
        <v>89</v>
      </c>
      <c r="AV277" s="13" t="s">
        <v>89</v>
      </c>
      <c r="AW277" s="13" t="s">
        <v>36</v>
      </c>
      <c r="AX277" s="13" t="s">
        <v>80</v>
      </c>
      <c r="AY277" s="274" t="s">
        <v>170</v>
      </c>
    </row>
    <row r="278" s="14" customFormat="1">
      <c r="A278" s="14"/>
      <c r="B278" s="275"/>
      <c r="C278" s="276"/>
      <c r="D278" s="250" t="s">
        <v>178</v>
      </c>
      <c r="E278" s="277" t="s">
        <v>1</v>
      </c>
      <c r="F278" s="278" t="s">
        <v>186</v>
      </c>
      <c r="G278" s="276"/>
      <c r="H278" s="279">
        <v>22</v>
      </c>
      <c r="I278" s="280"/>
      <c r="J278" s="276"/>
      <c r="K278" s="276"/>
      <c r="L278" s="281"/>
      <c r="M278" s="282"/>
      <c r="N278" s="283"/>
      <c r="O278" s="283"/>
      <c r="P278" s="283"/>
      <c r="Q278" s="283"/>
      <c r="R278" s="283"/>
      <c r="S278" s="283"/>
      <c r="T278" s="28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85" t="s">
        <v>178</v>
      </c>
      <c r="AU278" s="285" t="s">
        <v>89</v>
      </c>
      <c r="AV278" s="14" t="s">
        <v>175</v>
      </c>
      <c r="AW278" s="14" t="s">
        <v>36</v>
      </c>
      <c r="AX278" s="14" t="s">
        <v>87</v>
      </c>
      <c r="AY278" s="285" t="s">
        <v>170</v>
      </c>
    </row>
    <row r="279" s="2" customFormat="1" ht="16.5" customHeight="1">
      <c r="A279" s="38"/>
      <c r="B279" s="39"/>
      <c r="C279" s="236" t="s">
        <v>822</v>
      </c>
      <c r="D279" s="236" t="s">
        <v>171</v>
      </c>
      <c r="E279" s="237" t="s">
        <v>1003</v>
      </c>
      <c r="F279" s="238" t="s">
        <v>1004</v>
      </c>
      <c r="G279" s="239" t="s">
        <v>793</v>
      </c>
      <c r="H279" s="240">
        <v>10</v>
      </c>
      <c r="I279" s="241"/>
      <c r="J279" s="242">
        <f>ROUND(I279*H279,2)</f>
        <v>0</v>
      </c>
      <c r="K279" s="243"/>
      <c r="L279" s="44"/>
      <c r="M279" s="244" t="s">
        <v>1</v>
      </c>
      <c r="N279" s="245" t="s">
        <v>45</v>
      </c>
      <c r="O279" s="91"/>
      <c r="P279" s="246">
        <f>O279*H279</f>
        <v>0</v>
      </c>
      <c r="Q279" s="246">
        <v>0.028799999999999999</v>
      </c>
      <c r="R279" s="246">
        <f>Q279*H279</f>
        <v>0.28799999999999998</v>
      </c>
      <c r="S279" s="246">
        <v>0</v>
      </c>
      <c r="T279" s="24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8" t="s">
        <v>175</v>
      </c>
      <c r="AT279" s="248" t="s">
        <v>171</v>
      </c>
      <c r="AU279" s="248" t="s">
        <v>89</v>
      </c>
      <c r="AY279" s="17" t="s">
        <v>170</v>
      </c>
      <c r="BE279" s="249">
        <f>IF(N279="základní",J279,0)</f>
        <v>0</v>
      </c>
      <c r="BF279" s="249">
        <f>IF(N279="snížená",J279,0)</f>
        <v>0</v>
      </c>
      <c r="BG279" s="249">
        <f>IF(N279="zákl. přenesená",J279,0)</f>
        <v>0</v>
      </c>
      <c r="BH279" s="249">
        <f>IF(N279="sníž. přenesená",J279,0)</f>
        <v>0</v>
      </c>
      <c r="BI279" s="249">
        <f>IF(N279="nulová",J279,0)</f>
        <v>0</v>
      </c>
      <c r="BJ279" s="17" t="s">
        <v>87</v>
      </c>
      <c r="BK279" s="249">
        <f>ROUND(I279*H279,2)</f>
        <v>0</v>
      </c>
      <c r="BL279" s="17" t="s">
        <v>175</v>
      </c>
      <c r="BM279" s="248" t="s">
        <v>673</v>
      </c>
    </row>
    <row r="280" s="13" customFormat="1">
      <c r="A280" s="13"/>
      <c r="B280" s="264"/>
      <c r="C280" s="265"/>
      <c r="D280" s="250" t="s">
        <v>178</v>
      </c>
      <c r="E280" s="266" t="s">
        <v>1</v>
      </c>
      <c r="F280" s="267" t="s">
        <v>230</v>
      </c>
      <c r="G280" s="265"/>
      <c r="H280" s="268">
        <v>10</v>
      </c>
      <c r="I280" s="269"/>
      <c r="J280" s="265"/>
      <c r="K280" s="265"/>
      <c r="L280" s="270"/>
      <c r="M280" s="271"/>
      <c r="N280" s="272"/>
      <c r="O280" s="272"/>
      <c r="P280" s="272"/>
      <c r="Q280" s="272"/>
      <c r="R280" s="272"/>
      <c r="S280" s="272"/>
      <c r="T280" s="27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4" t="s">
        <v>178</v>
      </c>
      <c r="AU280" s="274" t="s">
        <v>89</v>
      </c>
      <c r="AV280" s="13" t="s">
        <v>89</v>
      </c>
      <c r="AW280" s="13" t="s">
        <v>36</v>
      </c>
      <c r="AX280" s="13" t="s">
        <v>80</v>
      </c>
      <c r="AY280" s="274" t="s">
        <v>170</v>
      </c>
    </row>
    <row r="281" s="14" customFormat="1">
      <c r="A281" s="14"/>
      <c r="B281" s="275"/>
      <c r="C281" s="276"/>
      <c r="D281" s="250" t="s">
        <v>178</v>
      </c>
      <c r="E281" s="277" t="s">
        <v>1</v>
      </c>
      <c r="F281" s="278" t="s">
        <v>186</v>
      </c>
      <c r="G281" s="276"/>
      <c r="H281" s="279">
        <v>10</v>
      </c>
      <c r="I281" s="280"/>
      <c r="J281" s="276"/>
      <c r="K281" s="276"/>
      <c r="L281" s="281"/>
      <c r="M281" s="282"/>
      <c r="N281" s="283"/>
      <c r="O281" s="283"/>
      <c r="P281" s="283"/>
      <c r="Q281" s="283"/>
      <c r="R281" s="283"/>
      <c r="S281" s="283"/>
      <c r="T281" s="28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85" t="s">
        <v>178</v>
      </c>
      <c r="AU281" s="285" t="s">
        <v>89</v>
      </c>
      <c r="AV281" s="14" t="s">
        <v>175</v>
      </c>
      <c r="AW281" s="14" t="s">
        <v>36</v>
      </c>
      <c r="AX281" s="14" t="s">
        <v>87</v>
      </c>
      <c r="AY281" s="285" t="s">
        <v>170</v>
      </c>
    </row>
    <row r="282" s="2" customFormat="1" ht="16.5" customHeight="1">
      <c r="A282" s="38"/>
      <c r="B282" s="39"/>
      <c r="C282" s="236" t="s">
        <v>511</v>
      </c>
      <c r="D282" s="236" t="s">
        <v>171</v>
      </c>
      <c r="E282" s="237" t="s">
        <v>805</v>
      </c>
      <c r="F282" s="238" t="s">
        <v>806</v>
      </c>
      <c r="G282" s="239" t="s">
        <v>807</v>
      </c>
      <c r="H282" s="240">
        <v>523.5</v>
      </c>
      <c r="I282" s="241"/>
      <c r="J282" s="242">
        <f>ROUND(I282*H282,2)</f>
        <v>0</v>
      </c>
      <c r="K282" s="243"/>
      <c r="L282" s="44"/>
      <c r="M282" s="244" t="s">
        <v>1</v>
      </c>
      <c r="N282" s="245" t="s">
        <v>45</v>
      </c>
      <c r="O282" s="91"/>
      <c r="P282" s="246">
        <f>O282*H282</f>
        <v>0</v>
      </c>
      <c r="Q282" s="246">
        <v>1.0000000000000001E-05</v>
      </c>
      <c r="R282" s="246">
        <f>Q282*H282</f>
        <v>0.0052350000000000001</v>
      </c>
      <c r="S282" s="246">
        <v>0</v>
      </c>
      <c r="T282" s="24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8" t="s">
        <v>175</v>
      </c>
      <c r="AT282" s="248" t="s">
        <v>171</v>
      </c>
      <c r="AU282" s="248" t="s">
        <v>89</v>
      </c>
      <c r="AY282" s="17" t="s">
        <v>170</v>
      </c>
      <c r="BE282" s="249">
        <f>IF(N282="základní",J282,0)</f>
        <v>0</v>
      </c>
      <c r="BF282" s="249">
        <f>IF(N282="snížená",J282,0)</f>
        <v>0</v>
      </c>
      <c r="BG282" s="249">
        <f>IF(N282="zákl. přenesená",J282,0)</f>
        <v>0</v>
      </c>
      <c r="BH282" s="249">
        <f>IF(N282="sníž. přenesená",J282,0)</f>
        <v>0</v>
      </c>
      <c r="BI282" s="249">
        <f>IF(N282="nulová",J282,0)</f>
        <v>0</v>
      </c>
      <c r="BJ282" s="17" t="s">
        <v>87</v>
      </c>
      <c r="BK282" s="249">
        <f>ROUND(I282*H282,2)</f>
        <v>0</v>
      </c>
      <c r="BL282" s="17" t="s">
        <v>175</v>
      </c>
      <c r="BM282" s="248" t="s">
        <v>864</v>
      </c>
    </row>
    <row r="283" s="13" customFormat="1">
      <c r="A283" s="13"/>
      <c r="B283" s="264"/>
      <c r="C283" s="265"/>
      <c r="D283" s="250" t="s">
        <v>178</v>
      </c>
      <c r="E283" s="266" t="s">
        <v>1</v>
      </c>
      <c r="F283" s="267" t="s">
        <v>1005</v>
      </c>
      <c r="G283" s="265"/>
      <c r="H283" s="268">
        <v>221.5</v>
      </c>
      <c r="I283" s="269"/>
      <c r="J283" s="265"/>
      <c r="K283" s="265"/>
      <c r="L283" s="270"/>
      <c r="M283" s="271"/>
      <c r="N283" s="272"/>
      <c r="O283" s="272"/>
      <c r="P283" s="272"/>
      <c r="Q283" s="272"/>
      <c r="R283" s="272"/>
      <c r="S283" s="272"/>
      <c r="T283" s="27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4" t="s">
        <v>178</v>
      </c>
      <c r="AU283" s="274" t="s">
        <v>89</v>
      </c>
      <c r="AV283" s="13" t="s">
        <v>89</v>
      </c>
      <c r="AW283" s="13" t="s">
        <v>36</v>
      </c>
      <c r="AX283" s="13" t="s">
        <v>80</v>
      </c>
      <c r="AY283" s="274" t="s">
        <v>170</v>
      </c>
    </row>
    <row r="284" s="13" customFormat="1">
      <c r="A284" s="13"/>
      <c r="B284" s="264"/>
      <c r="C284" s="265"/>
      <c r="D284" s="250" t="s">
        <v>178</v>
      </c>
      <c r="E284" s="266" t="s">
        <v>1</v>
      </c>
      <c r="F284" s="267" t="s">
        <v>1006</v>
      </c>
      <c r="G284" s="265"/>
      <c r="H284" s="268">
        <v>51.5</v>
      </c>
      <c r="I284" s="269"/>
      <c r="J284" s="265"/>
      <c r="K284" s="265"/>
      <c r="L284" s="270"/>
      <c r="M284" s="271"/>
      <c r="N284" s="272"/>
      <c r="O284" s="272"/>
      <c r="P284" s="272"/>
      <c r="Q284" s="272"/>
      <c r="R284" s="272"/>
      <c r="S284" s="272"/>
      <c r="T284" s="27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74" t="s">
        <v>178</v>
      </c>
      <c r="AU284" s="274" t="s">
        <v>89</v>
      </c>
      <c r="AV284" s="13" t="s">
        <v>89</v>
      </c>
      <c r="AW284" s="13" t="s">
        <v>36</v>
      </c>
      <c r="AX284" s="13" t="s">
        <v>80</v>
      </c>
      <c r="AY284" s="274" t="s">
        <v>170</v>
      </c>
    </row>
    <row r="285" s="13" customFormat="1">
      <c r="A285" s="13"/>
      <c r="B285" s="264"/>
      <c r="C285" s="265"/>
      <c r="D285" s="250" t="s">
        <v>178</v>
      </c>
      <c r="E285" s="266" t="s">
        <v>1</v>
      </c>
      <c r="F285" s="267" t="s">
        <v>1007</v>
      </c>
      <c r="G285" s="265"/>
      <c r="H285" s="268">
        <v>42</v>
      </c>
      <c r="I285" s="269"/>
      <c r="J285" s="265"/>
      <c r="K285" s="265"/>
      <c r="L285" s="270"/>
      <c r="M285" s="271"/>
      <c r="N285" s="272"/>
      <c r="O285" s="272"/>
      <c r="P285" s="272"/>
      <c r="Q285" s="272"/>
      <c r="R285" s="272"/>
      <c r="S285" s="272"/>
      <c r="T285" s="27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4" t="s">
        <v>178</v>
      </c>
      <c r="AU285" s="274" t="s">
        <v>89</v>
      </c>
      <c r="AV285" s="13" t="s">
        <v>89</v>
      </c>
      <c r="AW285" s="13" t="s">
        <v>36</v>
      </c>
      <c r="AX285" s="13" t="s">
        <v>80</v>
      </c>
      <c r="AY285" s="274" t="s">
        <v>170</v>
      </c>
    </row>
    <row r="286" s="13" customFormat="1">
      <c r="A286" s="13"/>
      <c r="B286" s="264"/>
      <c r="C286" s="265"/>
      <c r="D286" s="250" t="s">
        <v>178</v>
      </c>
      <c r="E286" s="266" t="s">
        <v>1</v>
      </c>
      <c r="F286" s="267" t="s">
        <v>1008</v>
      </c>
      <c r="G286" s="265"/>
      <c r="H286" s="268">
        <v>208.5</v>
      </c>
      <c r="I286" s="269"/>
      <c r="J286" s="265"/>
      <c r="K286" s="265"/>
      <c r="L286" s="270"/>
      <c r="M286" s="271"/>
      <c r="N286" s="272"/>
      <c r="O286" s="272"/>
      <c r="P286" s="272"/>
      <c r="Q286" s="272"/>
      <c r="R286" s="272"/>
      <c r="S286" s="272"/>
      <c r="T286" s="27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4" t="s">
        <v>178</v>
      </c>
      <c r="AU286" s="274" t="s">
        <v>89</v>
      </c>
      <c r="AV286" s="13" t="s">
        <v>89</v>
      </c>
      <c r="AW286" s="13" t="s">
        <v>36</v>
      </c>
      <c r="AX286" s="13" t="s">
        <v>80</v>
      </c>
      <c r="AY286" s="274" t="s">
        <v>170</v>
      </c>
    </row>
    <row r="287" s="14" customFormat="1">
      <c r="A287" s="14"/>
      <c r="B287" s="275"/>
      <c r="C287" s="276"/>
      <c r="D287" s="250" t="s">
        <v>178</v>
      </c>
      <c r="E287" s="277" t="s">
        <v>1</v>
      </c>
      <c r="F287" s="278" t="s">
        <v>186</v>
      </c>
      <c r="G287" s="276"/>
      <c r="H287" s="279">
        <v>523.5</v>
      </c>
      <c r="I287" s="280"/>
      <c r="J287" s="276"/>
      <c r="K287" s="276"/>
      <c r="L287" s="281"/>
      <c r="M287" s="282"/>
      <c r="N287" s="283"/>
      <c r="O287" s="283"/>
      <c r="P287" s="283"/>
      <c r="Q287" s="283"/>
      <c r="R287" s="283"/>
      <c r="S287" s="283"/>
      <c r="T287" s="28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85" t="s">
        <v>178</v>
      </c>
      <c r="AU287" s="285" t="s">
        <v>89</v>
      </c>
      <c r="AV287" s="14" t="s">
        <v>175</v>
      </c>
      <c r="AW287" s="14" t="s">
        <v>36</v>
      </c>
      <c r="AX287" s="14" t="s">
        <v>87</v>
      </c>
      <c r="AY287" s="285" t="s">
        <v>170</v>
      </c>
    </row>
    <row r="288" s="2" customFormat="1" ht="16.5" customHeight="1">
      <c r="A288" s="38"/>
      <c r="B288" s="39"/>
      <c r="C288" s="236" t="s">
        <v>870</v>
      </c>
      <c r="D288" s="236" t="s">
        <v>171</v>
      </c>
      <c r="E288" s="237" t="s">
        <v>814</v>
      </c>
      <c r="F288" s="238" t="s">
        <v>1009</v>
      </c>
      <c r="G288" s="239" t="s">
        <v>793</v>
      </c>
      <c r="H288" s="240">
        <v>12</v>
      </c>
      <c r="I288" s="241"/>
      <c r="J288" s="242">
        <f>ROUND(I288*H288,2)</f>
        <v>0</v>
      </c>
      <c r="K288" s="243"/>
      <c r="L288" s="44"/>
      <c r="M288" s="244" t="s">
        <v>1</v>
      </c>
      <c r="N288" s="245" t="s">
        <v>45</v>
      </c>
      <c r="O288" s="91"/>
      <c r="P288" s="246">
        <f>O288*H288</f>
        <v>0</v>
      </c>
      <c r="Q288" s="246">
        <v>0.022800000000000001</v>
      </c>
      <c r="R288" s="246">
        <f>Q288*H288</f>
        <v>0.27360000000000001</v>
      </c>
      <c r="S288" s="246">
        <v>0</v>
      </c>
      <c r="T288" s="24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8" t="s">
        <v>175</v>
      </c>
      <c r="AT288" s="248" t="s">
        <v>171</v>
      </c>
      <c r="AU288" s="248" t="s">
        <v>89</v>
      </c>
      <c r="AY288" s="17" t="s">
        <v>170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7" t="s">
        <v>87</v>
      </c>
      <c r="BK288" s="249">
        <f>ROUND(I288*H288,2)</f>
        <v>0</v>
      </c>
      <c r="BL288" s="17" t="s">
        <v>175</v>
      </c>
      <c r="BM288" s="248" t="s">
        <v>873</v>
      </c>
    </row>
    <row r="289" s="13" customFormat="1">
      <c r="A289" s="13"/>
      <c r="B289" s="264"/>
      <c r="C289" s="265"/>
      <c r="D289" s="250" t="s">
        <v>178</v>
      </c>
      <c r="E289" s="266" t="s">
        <v>1</v>
      </c>
      <c r="F289" s="267" t="s">
        <v>236</v>
      </c>
      <c r="G289" s="265"/>
      <c r="H289" s="268">
        <v>12</v>
      </c>
      <c r="I289" s="269"/>
      <c r="J289" s="265"/>
      <c r="K289" s="265"/>
      <c r="L289" s="270"/>
      <c r="M289" s="271"/>
      <c r="N289" s="272"/>
      <c r="O289" s="272"/>
      <c r="P289" s="272"/>
      <c r="Q289" s="272"/>
      <c r="R289" s="272"/>
      <c r="S289" s="272"/>
      <c r="T289" s="27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4" t="s">
        <v>178</v>
      </c>
      <c r="AU289" s="274" t="s">
        <v>89</v>
      </c>
      <c r="AV289" s="13" t="s">
        <v>89</v>
      </c>
      <c r="AW289" s="13" t="s">
        <v>36</v>
      </c>
      <c r="AX289" s="13" t="s">
        <v>80</v>
      </c>
      <c r="AY289" s="274" t="s">
        <v>170</v>
      </c>
    </row>
    <row r="290" s="14" customFormat="1">
      <c r="A290" s="14"/>
      <c r="B290" s="275"/>
      <c r="C290" s="276"/>
      <c r="D290" s="250" t="s">
        <v>178</v>
      </c>
      <c r="E290" s="277" t="s">
        <v>1</v>
      </c>
      <c r="F290" s="278" t="s">
        <v>186</v>
      </c>
      <c r="G290" s="276"/>
      <c r="H290" s="279">
        <v>12</v>
      </c>
      <c r="I290" s="280"/>
      <c r="J290" s="276"/>
      <c r="K290" s="276"/>
      <c r="L290" s="281"/>
      <c r="M290" s="282"/>
      <c r="N290" s="283"/>
      <c r="O290" s="283"/>
      <c r="P290" s="283"/>
      <c r="Q290" s="283"/>
      <c r="R290" s="283"/>
      <c r="S290" s="283"/>
      <c r="T290" s="28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5" t="s">
        <v>178</v>
      </c>
      <c r="AU290" s="285" t="s">
        <v>89</v>
      </c>
      <c r="AV290" s="14" t="s">
        <v>175</v>
      </c>
      <c r="AW290" s="14" t="s">
        <v>36</v>
      </c>
      <c r="AX290" s="14" t="s">
        <v>87</v>
      </c>
      <c r="AY290" s="285" t="s">
        <v>170</v>
      </c>
    </row>
    <row r="291" s="2" customFormat="1" ht="16.5" customHeight="1">
      <c r="A291" s="38"/>
      <c r="B291" s="39"/>
      <c r="C291" s="236" t="s">
        <v>517</v>
      </c>
      <c r="D291" s="236" t="s">
        <v>171</v>
      </c>
      <c r="E291" s="237" t="s">
        <v>812</v>
      </c>
      <c r="F291" s="238" t="s">
        <v>1010</v>
      </c>
      <c r="G291" s="239" t="s">
        <v>793</v>
      </c>
      <c r="H291" s="240">
        <v>11</v>
      </c>
      <c r="I291" s="241"/>
      <c r="J291" s="242">
        <f>ROUND(I291*H291,2)</f>
        <v>0</v>
      </c>
      <c r="K291" s="243"/>
      <c r="L291" s="44"/>
      <c r="M291" s="244" t="s">
        <v>1</v>
      </c>
      <c r="N291" s="245" t="s">
        <v>45</v>
      </c>
      <c r="O291" s="91"/>
      <c r="P291" s="246">
        <f>O291*H291</f>
        <v>0</v>
      </c>
      <c r="Q291" s="246">
        <v>0.045600000000000002</v>
      </c>
      <c r="R291" s="246">
        <f>Q291*H291</f>
        <v>0.50160000000000005</v>
      </c>
      <c r="S291" s="246">
        <v>0</v>
      </c>
      <c r="T291" s="24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8" t="s">
        <v>175</v>
      </c>
      <c r="AT291" s="248" t="s">
        <v>171</v>
      </c>
      <c r="AU291" s="248" t="s">
        <v>89</v>
      </c>
      <c r="AY291" s="17" t="s">
        <v>170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7" t="s">
        <v>87</v>
      </c>
      <c r="BK291" s="249">
        <f>ROUND(I291*H291,2)</f>
        <v>0</v>
      </c>
      <c r="BL291" s="17" t="s">
        <v>175</v>
      </c>
      <c r="BM291" s="248" t="s">
        <v>877</v>
      </c>
    </row>
    <row r="292" s="13" customFormat="1">
      <c r="A292" s="13"/>
      <c r="B292" s="264"/>
      <c r="C292" s="265"/>
      <c r="D292" s="250" t="s">
        <v>178</v>
      </c>
      <c r="E292" s="266" t="s">
        <v>1</v>
      </c>
      <c r="F292" s="267" t="s">
        <v>274</v>
      </c>
      <c r="G292" s="265"/>
      <c r="H292" s="268">
        <v>11</v>
      </c>
      <c r="I292" s="269"/>
      <c r="J292" s="265"/>
      <c r="K292" s="265"/>
      <c r="L292" s="270"/>
      <c r="M292" s="271"/>
      <c r="N292" s="272"/>
      <c r="O292" s="272"/>
      <c r="P292" s="272"/>
      <c r="Q292" s="272"/>
      <c r="R292" s="272"/>
      <c r="S292" s="272"/>
      <c r="T292" s="27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4" t="s">
        <v>178</v>
      </c>
      <c r="AU292" s="274" t="s">
        <v>89</v>
      </c>
      <c r="AV292" s="13" t="s">
        <v>89</v>
      </c>
      <c r="AW292" s="13" t="s">
        <v>36</v>
      </c>
      <c r="AX292" s="13" t="s">
        <v>80</v>
      </c>
      <c r="AY292" s="274" t="s">
        <v>170</v>
      </c>
    </row>
    <row r="293" s="14" customFormat="1">
      <c r="A293" s="14"/>
      <c r="B293" s="275"/>
      <c r="C293" s="276"/>
      <c r="D293" s="250" t="s">
        <v>178</v>
      </c>
      <c r="E293" s="277" t="s">
        <v>1</v>
      </c>
      <c r="F293" s="278" t="s">
        <v>186</v>
      </c>
      <c r="G293" s="276"/>
      <c r="H293" s="279">
        <v>11</v>
      </c>
      <c r="I293" s="280"/>
      <c r="J293" s="276"/>
      <c r="K293" s="276"/>
      <c r="L293" s="281"/>
      <c r="M293" s="282"/>
      <c r="N293" s="283"/>
      <c r="O293" s="283"/>
      <c r="P293" s="283"/>
      <c r="Q293" s="283"/>
      <c r="R293" s="283"/>
      <c r="S293" s="283"/>
      <c r="T293" s="28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85" t="s">
        <v>178</v>
      </c>
      <c r="AU293" s="285" t="s">
        <v>89</v>
      </c>
      <c r="AV293" s="14" t="s">
        <v>175</v>
      </c>
      <c r="AW293" s="14" t="s">
        <v>36</v>
      </c>
      <c r="AX293" s="14" t="s">
        <v>87</v>
      </c>
      <c r="AY293" s="285" t="s">
        <v>170</v>
      </c>
    </row>
    <row r="294" s="2" customFormat="1" ht="16.5" customHeight="1">
      <c r="A294" s="38"/>
      <c r="B294" s="39"/>
      <c r="C294" s="236" t="s">
        <v>878</v>
      </c>
      <c r="D294" s="236" t="s">
        <v>171</v>
      </c>
      <c r="E294" s="237" t="s">
        <v>1011</v>
      </c>
      <c r="F294" s="238" t="s">
        <v>1012</v>
      </c>
      <c r="G294" s="239" t="s">
        <v>793</v>
      </c>
      <c r="H294" s="240">
        <v>50</v>
      </c>
      <c r="I294" s="241"/>
      <c r="J294" s="242">
        <f>ROUND(I294*H294,2)</f>
        <v>0</v>
      </c>
      <c r="K294" s="243"/>
      <c r="L294" s="44"/>
      <c r="M294" s="244" t="s">
        <v>1</v>
      </c>
      <c r="N294" s="245" t="s">
        <v>45</v>
      </c>
      <c r="O294" s="91"/>
      <c r="P294" s="246">
        <f>O294*H294</f>
        <v>0</v>
      </c>
      <c r="Q294" s="246">
        <v>0.036600000000000001</v>
      </c>
      <c r="R294" s="246">
        <f>Q294*H294</f>
        <v>1.8300000000000001</v>
      </c>
      <c r="S294" s="246">
        <v>0</v>
      </c>
      <c r="T294" s="247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8" t="s">
        <v>175</v>
      </c>
      <c r="AT294" s="248" t="s">
        <v>171</v>
      </c>
      <c r="AU294" s="248" t="s">
        <v>89</v>
      </c>
      <c r="AY294" s="17" t="s">
        <v>170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7" t="s">
        <v>87</v>
      </c>
      <c r="BK294" s="249">
        <f>ROUND(I294*H294,2)</f>
        <v>0</v>
      </c>
      <c r="BL294" s="17" t="s">
        <v>175</v>
      </c>
      <c r="BM294" s="248" t="s">
        <v>882</v>
      </c>
    </row>
    <row r="295" s="13" customFormat="1">
      <c r="A295" s="13"/>
      <c r="B295" s="264"/>
      <c r="C295" s="265"/>
      <c r="D295" s="250" t="s">
        <v>178</v>
      </c>
      <c r="E295" s="266" t="s">
        <v>1</v>
      </c>
      <c r="F295" s="267" t="s">
        <v>556</v>
      </c>
      <c r="G295" s="265"/>
      <c r="H295" s="268">
        <v>50</v>
      </c>
      <c r="I295" s="269"/>
      <c r="J295" s="265"/>
      <c r="K295" s="265"/>
      <c r="L295" s="270"/>
      <c r="M295" s="271"/>
      <c r="N295" s="272"/>
      <c r="O295" s="272"/>
      <c r="P295" s="272"/>
      <c r="Q295" s="272"/>
      <c r="R295" s="272"/>
      <c r="S295" s="272"/>
      <c r="T295" s="27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4" t="s">
        <v>178</v>
      </c>
      <c r="AU295" s="274" t="s">
        <v>89</v>
      </c>
      <c r="AV295" s="13" t="s">
        <v>89</v>
      </c>
      <c r="AW295" s="13" t="s">
        <v>36</v>
      </c>
      <c r="AX295" s="13" t="s">
        <v>80</v>
      </c>
      <c r="AY295" s="274" t="s">
        <v>170</v>
      </c>
    </row>
    <row r="296" s="14" customFormat="1">
      <c r="A296" s="14"/>
      <c r="B296" s="275"/>
      <c r="C296" s="276"/>
      <c r="D296" s="250" t="s">
        <v>178</v>
      </c>
      <c r="E296" s="277" t="s">
        <v>1</v>
      </c>
      <c r="F296" s="278" t="s">
        <v>186</v>
      </c>
      <c r="G296" s="276"/>
      <c r="H296" s="279">
        <v>50</v>
      </c>
      <c r="I296" s="280"/>
      <c r="J296" s="276"/>
      <c r="K296" s="276"/>
      <c r="L296" s="281"/>
      <c r="M296" s="282"/>
      <c r="N296" s="283"/>
      <c r="O296" s="283"/>
      <c r="P296" s="283"/>
      <c r="Q296" s="283"/>
      <c r="R296" s="283"/>
      <c r="S296" s="283"/>
      <c r="T296" s="28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85" t="s">
        <v>178</v>
      </c>
      <c r="AU296" s="285" t="s">
        <v>89</v>
      </c>
      <c r="AV296" s="14" t="s">
        <v>175</v>
      </c>
      <c r="AW296" s="14" t="s">
        <v>36</v>
      </c>
      <c r="AX296" s="14" t="s">
        <v>87</v>
      </c>
      <c r="AY296" s="285" t="s">
        <v>170</v>
      </c>
    </row>
    <row r="297" s="2" customFormat="1" ht="16.5" customHeight="1">
      <c r="A297" s="38"/>
      <c r="B297" s="39"/>
      <c r="C297" s="236" t="s">
        <v>525</v>
      </c>
      <c r="D297" s="236" t="s">
        <v>171</v>
      </c>
      <c r="E297" s="237" t="s">
        <v>1013</v>
      </c>
      <c r="F297" s="238" t="s">
        <v>1014</v>
      </c>
      <c r="G297" s="239" t="s">
        <v>793</v>
      </c>
      <c r="H297" s="240">
        <v>50</v>
      </c>
      <c r="I297" s="241"/>
      <c r="J297" s="242">
        <f>ROUND(I297*H297,2)</f>
        <v>0</v>
      </c>
      <c r="K297" s="243"/>
      <c r="L297" s="44"/>
      <c r="M297" s="244" t="s">
        <v>1</v>
      </c>
      <c r="N297" s="245" t="s">
        <v>45</v>
      </c>
      <c r="O297" s="91"/>
      <c r="P297" s="246">
        <f>O297*H297</f>
        <v>0</v>
      </c>
      <c r="Q297" s="246">
        <v>0.073200000000000001</v>
      </c>
      <c r="R297" s="246">
        <f>Q297*H297</f>
        <v>3.6600000000000001</v>
      </c>
      <c r="S297" s="246">
        <v>0</v>
      </c>
      <c r="T297" s="24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8" t="s">
        <v>175</v>
      </c>
      <c r="AT297" s="248" t="s">
        <v>171</v>
      </c>
      <c r="AU297" s="248" t="s">
        <v>89</v>
      </c>
      <c r="AY297" s="17" t="s">
        <v>170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7" t="s">
        <v>87</v>
      </c>
      <c r="BK297" s="249">
        <f>ROUND(I297*H297,2)</f>
        <v>0</v>
      </c>
      <c r="BL297" s="17" t="s">
        <v>175</v>
      </c>
      <c r="BM297" s="248" t="s">
        <v>885</v>
      </c>
    </row>
    <row r="298" s="13" customFormat="1">
      <c r="A298" s="13"/>
      <c r="B298" s="264"/>
      <c r="C298" s="265"/>
      <c r="D298" s="250" t="s">
        <v>178</v>
      </c>
      <c r="E298" s="266" t="s">
        <v>1</v>
      </c>
      <c r="F298" s="267" t="s">
        <v>556</v>
      </c>
      <c r="G298" s="265"/>
      <c r="H298" s="268">
        <v>50</v>
      </c>
      <c r="I298" s="269"/>
      <c r="J298" s="265"/>
      <c r="K298" s="265"/>
      <c r="L298" s="270"/>
      <c r="M298" s="271"/>
      <c r="N298" s="272"/>
      <c r="O298" s="272"/>
      <c r="P298" s="272"/>
      <c r="Q298" s="272"/>
      <c r="R298" s="272"/>
      <c r="S298" s="272"/>
      <c r="T298" s="27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74" t="s">
        <v>178</v>
      </c>
      <c r="AU298" s="274" t="s">
        <v>89</v>
      </c>
      <c r="AV298" s="13" t="s">
        <v>89</v>
      </c>
      <c r="AW298" s="13" t="s">
        <v>36</v>
      </c>
      <c r="AX298" s="13" t="s">
        <v>80</v>
      </c>
      <c r="AY298" s="274" t="s">
        <v>170</v>
      </c>
    </row>
    <row r="299" s="14" customFormat="1">
      <c r="A299" s="14"/>
      <c r="B299" s="275"/>
      <c r="C299" s="276"/>
      <c r="D299" s="250" t="s">
        <v>178</v>
      </c>
      <c r="E299" s="277" t="s">
        <v>1</v>
      </c>
      <c r="F299" s="278" t="s">
        <v>186</v>
      </c>
      <c r="G299" s="276"/>
      <c r="H299" s="279">
        <v>50</v>
      </c>
      <c r="I299" s="280"/>
      <c r="J299" s="276"/>
      <c r="K299" s="276"/>
      <c r="L299" s="281"/>
      <c r="M299" s="282"/>
      <c r="N299" s="283"/>
      <c r="O299" s="283"/>
      <c r="P299" s="283"/>
      <c r="Q299" s="283"/>
      <c r="R299" s="283"/>
      <c r="S299" s="283"/>
      <c r="T299" s="28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85" t="s">
        <v>178</v>
      </c>
      <c r="AU299" s="285" t="s">
        <v>89</v>
      </c>
      <c r="AV299" s="14" t="s">
        <v>175</v>
      </c>
      <c r="AW299" s="14" t="s">
        <v>36</v>
      </c>
      <c r="AX299" s="14" t="s">
        <v>87</v>
      </c>
      <c r="AY299" s="285" t="s">
        <v>170</v>
      </c>
    </row>
    <row r="300" s="2" customFormat="1" ht="16.5" customHeight="1">
      <c r="A300" s="38"/>
      <c r="B300" s="39"/>
      <c r="C300" s="236" t="s">
        <v>886</v>
      </c>
      <c r="D300" s="236" t="s">
        <v>171</v>
      </c>
      <c r="E300" s="237" t="s">
        <v>825</v>
      </c>
      <c r="F300" s="238" t="s">
        <v>826</v>
      </c>
      <c r="G300" s="239" t="s">
        <v>793</v>
      </c>
      <c r="H300" s="240">
        <v>11</v>
      </c>
      <c r="I300" s="241"/>
      <c r="J300" s="242">
        <f>ROUND(I300*H300,2)</f>
        <v>0</v>
      </c>
      <c r="K300" s="243"/>
      <c r="L300" s="44"/>
      <c r="M300" s="244" t="s">
        <v>1</v>
      </c>
      <c r="N300" s="245" t="s">
        <v>45</v>
      </c>
      <c r="O300" s="91"/>
      <c r="P300" s="246">
        <f>O300*H300</f>
        <v>0</v>
      </c>
      <c r="Q300" s="246">
        <v>4.0000000000000003E-05</v>
      </c>
      <c r="R300" s="246">
        <f>Q300*H300</f>
        <v>0.00044000000000000002</v>
      </c>
      <c r="S300" s="246">
        <v>0</v>
      </c>
      <c r="T300" s="24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8" t="s">
        <v>175</v>
      </c>
      <c r="AT300" s="248" t="s">
        <v>171</v>
      </c>
      <c r="AU300" s="248" t="s">
        <v>89</v>
      </c>
      <c r="AY300" s="17" t="s">
        <v>170</v>
      </c>
      <c r="BE300" s="249">
        <f>IF(N300="základní",J300,0)</f>
        <v>0</v>
      </c>
      <c r="BF300" s="249">
        <f>IF(N300="snížená",J300,0)</f>
        <v>0</v>
      </c>
      <c r="BG300" s="249">
        <f>IF(N300="zákl. přenesená",J300,0)</f>
        <v>0</v>
      </c>
      <c r="BH300" s="249">
        <f>IF(N300="sníž. přenesená",J300,0)</f>
        <v>0</v>
      </c>
      <c r="BI300" s="249">
        <f>IF(N300="nulová",J300,0)</f>
        <v>0</v>
      </c>
      <c r="BJ300" s="17" t="s">
        <v>87</v>
      </c>
      <c r="BK300" s="249">
        <f>ROUND(I300*H300,2)</f>
        <v>0</v>
      </c>
      <c r="BL300" s="17" t="s">
        <v>175</v>
      </c>
      <c r="BM300" s="248" t="s">
        <v>889</v>
      </c>
    </row>
    <row r="301" s="13" customFormat="1">
      <c r="A301" s="13"/>
      <c r="B301" s="264"/>
      <c r="C301" s="265"/>
      <c r="D301" s="250" t="s">
        <v>178</v>
      </c>
      <c r="E301" s="266" t="s">
        <v>1</v>
      </c>
      <c r="F301" s="267" t="s">
        <v>274</v>
      </c>
      <c r="G301" s="265"/>
      <c r="H301" s="268">
        <v>11</v>
      </c>
      <c r="I301" s="269"/>
      <c r="J301" s="265"/>
      <c r="K301" s="265"/>
      <c r="L301" s="270"/>
      <c r="M301" s="271"/>
      <c r="N301" s="272"/>
      <c r="O301" s="272"/>
      <c r="P301" s="272"/>
      <c r="Q301" s="272"/>
      <c r="R301" s="272"/>
      <c r="S301" s="272"/>
      <c r="T301" s="27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4" t="s">
        <v>178</v>
      </c>
      <c r="AU301" s="274" t="s">
        <v>89</v>
      </c>
      <c r="AV301" s="13" t="s">
        <v>89</v>
      </c>
      <c r="AW301" s="13" t="s">
        <v>36</v>
      </c>
      <c r="AX301" s="13" t="s">
        <v>80</v>
      </c>
      <c r="AY301" s="274" t="s">
        <v>170</v>
      </c>
    </row>
    <row r="302" s="14" customFormat="1">
      <c r="A302" s="14"/>
      <c r="B302" s="275"/>
      <c r="C302" s="276"/>
      <c r="D302" s="250" t="s">
        <v>178</v>
      </c>
      <c r="E302" s="277" t="s">
        <v>1</v>
      </c>
      <c r="F302" s="278" t="s">
        <v>186</v>
      </c>
      <c r="G302" s="276"/>
      <c r="H302" s="279">
        <v>11</v>
      </c>
      <c r="I302" s="280"/>
      <c r="J302" s="276"/>
      <c r="K302" s="276"/>
      <c r="L302" s="281"/>
      <c r="M302" s="282"/>
      <c r="N302" s="283"/>
      <c r="O302" s="283"/>
      <c r="P302" s="283"/>
      <c r="Q302" s="283"/>
      <c r="R302" s="283"/>
      <c r="S302" s="283"/>
      <c r="T302" s="28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85" t="s">
        <v>178</v>
      </c>
      <c r="AU302" s="285" t="s">
        <v>89</v>
      </c>
      <c r="AV302" s="14" t="s">
        <v>175</v>
      </c>
      <c r="AW302" s="14" t="s">
        <v>36</v>
      </c>
      <c r="AX302" s="14" t="s">
        <v>87</v>
      </c>
      <c r="AY302" s="285" t="s">
        <v>170</v>
      </c>
    </row>
    <row r="303" s="2" customFormat="1" ht="16.5" customHeight="1">
      <c r="A303" s="38"/>
      <c r="B303" s="39"/>
      <c r="C303" s="236" t="s">
        <v>531</v>
      </c>
      <c r="D303" s="236" t="s">
        <v>171</v>
      </c>
      <c r="E303" s="237" t="s">
        <v>828</v>
      </c>
      <c r="F303" s="238" t="s">
        <v>829</v>
      </c>
      <c r="G303" s="239" t="s">
        <v>793</v>
      </c>
      <c r="H303" s="240">
        <v>12</v>
      </c>
      <c r="I303" s="241"/>
      <c r="J303" s="242">
        <f>ROUND(I303*H303,2)</f>
        <v>0</v>
      </c>
      <c r="K303" s="243"/>
      <c r="L303" s="44"/>
      <c r="M303" s="244" t="s">
        <v>1</v>
      </c>
      <c r="N303" s="245" t="s">
        <v>45</v>
      </c>
      <c r="O303" s="91"/>
      <c r="P303" s="246">
        <f>O303*H303</f>
        <v>0</v>
      </c>
      <c r="Q303" s="246">
        <v>0.0038</v>
      </c>
      <c r="R303" s="246">
        <f>Q303*H303</f>
        <v>0.045600000000000002</v>
      </c>
      <c r="S303" s="246">
        <v>0</v>
      </c>
      <c r="T303" s="24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8" t="s">
        <v>175</v>
      </c>
      <c r="AT303" s="248" t="s">
        <v>171</v>
      </c>
      <c r="AU303" s="248" t="s">
        <v>89</v>
      </c>
      <c r="AY303" s="17" t="s">
        <v>170</v>
      </c>
      <c r="BE303" s="249">
        <f>IF(N303="základní",J303,0)</f>
        <v>0</v>
      </c>
      <c r="BF303" s="249">
        <f>IF(N303="snížená",J303,0)</f>
        <v>0</v>
      </c>
      <c r="BG303" s="249">
        <f>IF(N303="zákl. přenesená",J303,0)</f>
        <v>0</v>
      </c>
      <c r="BH303" s="249">
        <f>IF(N303="sníž. přenesená",J303,0)</f>
        <v>0</v>
      </c>
      <c r="BI303" s="249">
        <f>IF(N303="nulová",J303,0)</f>
        <v>0</v>
      </c>
      <c r="BJ303" s="17" t="s">
        <v>87</v>
      </c>
      <c r="BK303" s="249">
        <f>ROUND(I303*H303,2)</f>
        <v>0</v>
      </c>
      <c r="BL303" s="17" t="s">
        <v>175</v>
      </c>
      <c r="BM303" s="248" t="s">
        <v>893</v>
      </c>
    </row>
    <row r="304" s="13" customFormat="1">
      <c r="A304" s="13"/>
      <c r="B304" s="264"/>
      <c r="C304" s="265"/>
      <c r="D304" s="250" t="s">
        <v>178</v>
      </c>
      <c r="E304" s="266" t="s">
        <v>1</v>
      </c>
      <c r="F304" s="267" t="s">
        <v>236</v>
      </c>
      <c r="G304" s="265"/>
      <c r="H304" s="268">
        <v>12</v>
      </c>
      <c r="I304" s="269"/>
      <c r="J304" s="265"/>
      <c r="K304" s="265"/>
      <c r="L304" s="270"/>
      <c r="M304" s="271"/>
      <c r="N304" s="272"/>
      <c r="O304" s="272"/>
      <c r="P304" s="272"/>
      <c r="Q304" s="272"/>
      <c r="R304" s="272"/>
      <c r="S304" s="272"/>
      <c r="T304" s="27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4" t="s">
        <v>178</v>
      </c>
      <c r="AU304" s="274" t="s">
        <v>89</v>
      </c>
      <c r="AV304" s="13" t="s">
        <v>89</v>
      </c>
      <c r="AW304" s="13" t="s">
        <v>36</v>
      </c>
      <c r="AX304" s="13" t="s">
        <v>80</v>
      </c>
      <c r="AY304" s="274" t="s">
        <v>170</v>
      </c>
    </row>
    <row r="305" s="14" customFormat="1">
      <c r="A305" s="14"/>
      <c r="B305" s="275"/>
      <c r="C305" s="276"/>
      <c r="D305" s="250" t="s">
        <v>178</v>
      </c>
      <c r="E305" s="277" t="s">
        <v>1</v>
      </c>
      <c r="F305" s="278" t="s">
        <v>186</v>
      </c>
      <c r="G305" s="276"/>
      <c r="H305" s="279">
        <v>12</v>
      </c>
      <c r="I305" s="280"/>
      <c r="J305" s="276"/>
      <c r="K305" s="276"/>
      <c r="L305" s="281"/>
      <c r="M305" s="282"/>
      <c r="N305" s="283"/>
      <c r="O305" s="283"/>
      <c r="P305" s="283"/>
      <c r="Q305" s="283"/>
      <c r="R305" s="283"/>
      <c r="S305" s="283"/>
      <c r="T305" s="28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85" t="s">
        <v>178</v>
      </c>
      <c r="AU305" s="285" t="s">
        <v>89</v>
      </c>
      <c r="AV305" s="14" t="s">
        <v>175</v>
      </c>
      <c r="AW305" s="14" t="s">
        <v>36</v>
      </c>
      <c r="AX305" s="14" t="s">
        <v>87</v>
      </c>
      <c r="AY305" s="285" t="s">
        <v>170</v>
      </c>
    </row>
    <row r="306" s="2" customFormat="1" ht="16.5" customHeight="1">
      <c r="A306" s="38"/>
      <c r="B306" s="39"/>
      <c r="C306" s="236" t="s">
        <v>896</v>
      </c>
      <c r="D306" s="236" t="s">
        <v>171</v>
      </c>
      <c r="E306" s="237" t="s">
        <v>1015</v>
      </c>
      <c r="F306" s="238" t="s">
        <v>1016</v>
      </c>
      <c r="G306" s="239" t="s">
        <v>793</v>
      </c>
      <c r="H306" s="240">
        <v>17</v>
      </c>
      <c r="I306" s="241"/>
      <c r="J306" s="242">
        <f>ROUND(I306*H306,2)</f>
        <v>0</v>
      </c>
      <c r="K306" s="243"/>
      <c r="L306" s="44"/>
      <c r="M306" s="244" t="s">
        <v>1</v>
      </c>
      <c r="N306" s="245" t="s">
        <v>45</v>
      </c>
      <c r="O306" s="91"/>
      <c r="P306" s="246">
        <f>O306*H306</f>
        <v>0</v>
      </c>
      <c r="Q306" s="246">
        <v>0.0092200000000000008</v>
      </c>
      <c r="R306" s="246">
        <f>Q306*H306</f>
        <v>0.15674000000000002</v>
      </c>
      <c r="S306" s="246">
        <v>0</v>
      </c>
      <c r="T306" s="24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8" t="s">
        <v>175</v>
      </c>
      <c r="AT306" s="248" t="s">
        <v>171</v>
      </c>
      <c r="AU306" s="248" t="s">
        <v>89</v>
      </c>
      <c r="AY306" s="17" t="s">
        <v>170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7" t="s">
        <v>87</v>
      </c>
      <c r="BK306" s="249">
        <f>ROUND(I306*H306,2)</f>
        <v>0</v>
      </c>
      <c r="BL306" s="17" t="s">
        <v>175</v>
      </c>
      <c r="BM306" s="248" t="s">
        <v>899</v>
      </c>
    </row>
    <row r="307" s="13" customFormat="1">
      <c r="A307" s="13"/>
      <c r="B307" s="264"/>
      <c r="C307" s="265"/>
      <c r="D307" s="250" t="s">
        <v>178</v>
      </c>
      <c r="E307" s="266" t="s">
        <v>1</v>
      </c>
      <c r="F307" s="267" t="s">
        <v>502</v>
      </c>
      <c r="G307" s="265"/>
      <c r="H307" s="268">
        <v>17</v>
      </c>
      <c r="I307" s="269"/>
      <c r="J307" s="265"/>
      <c r="K307" s="265"/>
      <c r="L307" s="270"/>
      <c r="M307" s="271"/>
      <c r="N307" s="272"/>
      <c r="O307" s="272"/>
      <c r="P307" s="272"/>
      <c r="Q307" s="272"/>
      <c r="R307" s="272"/>
      <c r="S307" s="272"/>
      <c r="T307" s="27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74" t="s">
        <v>178</v>
      </c>
      <c r="AU307" s="274" t="s">
        <v>89</v>
      </c>
      <c r="AV307" s="13" t="s">
        <v>89</v>
      </c>
      <c r="AW307" s="13" t="s">
        <v>36</v>
      </c>
      <c r="AX307" s="13" t="s">
        <v>80</v>
      </c>
      <c r="AY307" s="274" t="s">
        <v>170</v>
      </c>
    </row>
    <row r="308" s="14" customFormat="1">
      <c r="A308" s="14"/>
      <c r="B308" s="275"/>
      <c r="C308" s="276"/>
      <c r="D308" s="250" t="s">
        <v>178</v>
      </c>
      <c r="E308" s="277" t="s">
        <v>1</v>
      </c>
      <c r="F308" s="278" t="s">
        <v>186</v>
      </c>
      <c r="G308" s="276"/>
      <c r="H308" s="279">
        <v>17</v>
      </c>
      <c r="I308" s="280"/>
      <c r="J308" s="276"/>
      <c r="K308" s="276"/>
      <c r="L308" s="281"/>
      <c r="M308" s="282"/>
      <c r="N308" s="283"/>
      <c r="O308" s="283"/>
      <c r="P308" s="283"/>
      <c r="Q308" s="283"/>
      <c r="R308" s="283"/>
      <c r="S308" s="283"/>
      <c r="T308" s="28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85" t="s">
        <v>178</v>
      </c>
      <c r="AU308" s="285" t="s">
        <v>89</v>
      </c>
      <c r="AV308" s="14" t="s">
        <v>175</v>
      </c>
      <c r="AW308" s="14" t="s">
        <v>36</v>
      </c>
      <c r="AX308" s="14" t="s">
        <v>87</v>
      </c>
      <c r="AY308" s="285" t="s">
        <v>170</v>
      </c>
    </row>
    <row r="309" s="2" customFormat="1" ht="16.5" customHeight="1">
      <c r="A309" s="38"/>
      <c r="B309" s="39"/>
      <c r="C309" s="236" t="s">
        <v>537</v>
      </c>
      <c r="D309" s="236" t="s">
        <v>171</v>
      </c>
      <c r="E309" s="237" t="s">
        <v>1017</v>
      </c>
      <c r="F309" s="238" t="s">
        <v>1018</v>
      </c>
      <c r="G309" s="239" t="s">
        <v>793</v>
      </c>
      <c r="H309" s="240">
        <v>18</v>
      </c>
      <c r="I309" s="241"/>
      <c r="J309" s="242">
        <f>ROUND(I309*H309,2)</f>
        <v>0</v>
      </c>
      <c r="K309" s="243"/>
      <c r="L309" s="44"/>
      <c r="M309" s="244" t="s">
        <v>1</v>
      </c>
      <c r="N309" s="245" t="s">
        <v>45</v>
      </c>
      <c r="O309" s="91"/>
      <c r="P309" s="246">
        <f>O309*H309</f>
        <v>0</v>
      </c>
      <c r="Q309" s="246">
        <v>0.0060000000000000001</v>
      </c>
      <c r="R309" s="246">
        <f>Q309*H309</f>
        <v>0.108</v>
      </c>
      <c r="S309" s="246">
        <v>0</v>
      </c>
      <c r="T309" s="24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8" t="s">
        <v>175</v>
      </c>
      <c r="AT309" s="248" t="s">
        <v>171</v>
      </c>
      <c r="AU309" s="248" t="s">
        <v>89</v>
      </c>
      <c r="AY309" s="17" t="s">
        <v>170</v>
      </c>
      <c r="BE309" s="249">
        <f>IF(N309="základní",J309,0)</f>
        <v>0</v>
      </c>
      <c r="BF309" s="249">
        <f>IF(N309="snížená",J309,0)</f>
        <v>0</v>
      </c>
      <c r="BG309" s="249">
        <f>IF(N309="zákl. přenesená",J309,0)</f>
        <v>0</v>
      </c>
      <c r="BH309" s="249">
        <f>IF(N309="sníž. přenesená",J309,0)</f>
        <v>0</v>
      </c>
      <c r="BI309" s="249">
        <f>IF(N309="nulová",J309,0)</f>
        <v>0</v>
      </c>
      <c r="BJ309" s="17" t="s">
        <v>87</v>
      </c>
      <c r="BK309" s="249">
        <f>ROUND(I309*H309,2)</f>
        <v>0</v>
      </c>
      <c r="BL309" s="17" t="s">
        <v>175</v>
      </c>
      <c r="BM309" s="248" t="s">
        <v>1019</v>
      </c>
    </row>
    <row r="310" s="13" customFormat="1">
      <c r="A310" s="13"/>
      <c r="B310" s="264"/>
      <c r="C310" s="265"/>
      <c r="D310" s="250" t="s">
        <v>178</v>
      </c>
      <c r="E310" s="266" t="s">
        <v>1</v>
      </c>
      <c r="F310" s="267" t="s">
        <v>259</v>
      </c>
      <c r="G310" s="265"/>
      <c r="H310" s="268">
        <v>18</v>
      </c>
      <c r="I310" s="269"/>
      <c r="J310" s="265"/>
      <c r="K310" s="265"/>
      <c r="L310" s="270"/>
      <c r="M310" s="271"/>
      <c r="N310" s="272"/>
      <c r="O310" s="272"/>
      <c r="P310" s="272"/>
      <c r="Q310" s="272"/>
      <c r="R310" s="272"/>
      <c r="S310" s="272"/>
      <c r="T310" s="27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4" t="s">
        <v>178</v>
      </c>
      <c r="AU310" s="274" t="s">
        <v>89</v>
      </c>
      <c r="AV310" s="13" t="s">
        <v>89</v>
      </c>
      <c r="AW310" s="13" t="s">
        <v>36</v>
      </c>
      <c r="AX310" s="13" t="s">
        <v>80</v>
      </c>
      <c r="AY310" s="274" t="s">
        <v>170</v>
      </c>
    </row>
    <row r="311" s="14" customFormat="1">
      <c r="A311" s="14"/>
      <c r="B311" s="275"/>
      <c r="C311" s="276"/>
      <c r="D311" s="250" t="s">
        <v>178</v>
      </c>
      <c r="E311" s="277" t="s">
        <v>1</v>
      </c>
      <c r="F311" s="278" t="s">
        <v>186</v>
      </c>
      <c r="G311" s="276"/>
      <c r="H311" s="279">
        <v>18</v>
      </c>
      <c r="I311" s="280"/>
      <c r="J311" s="276"/>
      <c r="K311" s="276"/>
      <c r="L311" s="281"/>
      <c r="M311" s="282"/>
      <c r="N311" s="283"/>
      <c r="O311" s="283"/>
      <c r="P311" s="283"/>
      <c r="Q311" s="283"/>
      <c r="R311" s="283"/>
      <c r="S311" s="283"/>
      <c r="T311" s="28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85" t="s">
        <v>178</v>
      </c>
      <c r="AU311" s="285" t="s">
        <v>89</v>
      </c>
      <c r="AV311" s="14" t="s">
        <v>175</v>
      </c>
      <c r="AW311" s="14" t="s">
        <v>36</v>
      </c>
      <c r="AX311" s="14" t="s">
        <v>87</v>
      </c>
      <c r="AY311" s="285" t="s">
        <v>170</v>
      </c>
    </row>
    <row r="312" s="2" customFormat="1" ht="16.5" customHeight="1">
      <c r="A312" s="38"/>
      <c r="B312" s="39"/>
      <c r="C312" s="236" t="s">
        <v>572</v>
      </c>
      <c r="D312" s="236" t="s">
        <v>171</v>
      </c>
      <c r="E312" s="237" t="s">
        <v>830</v>
      </c>
      <c r="F312" s="238" t="s">
        <v>831</v>
      </c>
      <c r="G312" s="239" t="s">
        <v>793</v>
      </c>
      <c r="H312" s="240">
        <v>45</v>
      </c>
      <c r="I312" s="241"/>
      <c r="J312" s="242">
        <f>ROUND(I312*H312,2)</f>
        <v>0</v>
      </c>
      <c r="K312" s="243"/>
      <c r="L312" s="44"/>
      <c r="M312" s="244" t="s">
        <v>1</v>
      </c>
      <c r="N312" s="245" t="s">
        <v>45</v>
      </c>
      <c r="O312" s="91"/>
      <c r="P312" s="246">
        <f>O312*H312</f>
        <v>0</v>
      </c>
      <c r="Q312" s="246">
        <v>1.0000000000000001E-05</v>
      </c>
      <c r="R312" s="246">
        <f>Q312*H312</f>
        <v>0.00045000000000000004</v>
      </c>
      <c r="S312" s="246">
        <v>0</v>
      </c>
      <c r="T312" s="24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8" t="s">
        <v>175</v>
      </c>
      <c r="AT312" s="248" t="s">
        <v>171</v>
      </c>
      <c r="AU312" s="248" t="s">
        <v>89</v>
      </c>
      <c r="AY312" s="17" t="s">
        <v>170</v>
      </c>
      <c r="BE312" s="249">
        <f>IF(N312="základní",J312,0)</f>
        <v>0</v>
      </c>
      <c r="BF312" s="249">
        <f>IF(N312="snížená",J312,0)</f>
        <v>0</v>
      </c>
      <c r="BG312" s="249">
        <f>IF(N312="zákl. přenesená",J312,0)</f>
        <v>0</v>
      </c>
      <c r="BH312" s="249">
        <f>IF(N312="sníž. přenesená",J312,0)</f>
        <v>0</v>
      </c>
      <c r="BI312" s="249">
        <f>IF(N312="nulová",J312,0)</f>
        <v>0</v>
      </c>
      <c r="BJ312" s="17" t="s">
        <v>87</v>
      </c>
      <c r="BK312" s="249">
        <f>ROUND(I312*H312,2)</f>
        <v>0</v>
      </c>
      <c r="BL312" s="17" t="s">
        <v>175</v>
      </c>
      <c r="BM312" s="248" t="s">
        <v>947</v>
      </c>
    </row>
    <row r="313" s="13" customFormat="1">
      <c r="A313" s="13"/>
      <c r="B313" s="264"/>
      <c r="C313" s="265"/>
      <c r="D313" s="250" t="s">
        <v>178</v>
      </c>
      <c r="E313" s="266" t="s">
        <v>1</v>
      </c>
      <c r="F313" s="267" t="s">
        <v>572</v>
      </c>
      <c r="G313" s="265"/>
      <c r="H313" s="268">
        <v>45</v>
      </c>
      <c r="I313" s="269"/>
      <c r="J313" s="265"/>
      <c r="K313" s="265"/>
      <c r="L313" s="270"/>
      <c r="M313" s="271"/>
      <c r="N313" s="272"/>
      <c r="O313" s="272"/>
      <c r="P313" s="272"/>
      <c r="Q313" s="272"/>
      <c r="R313" s="272"/>
      <c r="S313" s="272"/>
      <c r="T313" s="27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74" t="s">
        <v>178</v>
      </c>
      <c r="AU313" s="274" t="s">
        <v>89</v>
      </c>
      <c r="AV313" s="13" t="s">
        <v>89</v>
      </c>
      <c r="AW313" s="13" t="s">
        <v>36</v>
      </c>
      <c r="AX313" s="13" t="s">
        <v>80</v>
      </c>
      <c r="AY313" s="274" t="s">
        <v>170</v>
      </c>
    </row>
    <row r="314" s="14" customFormat="1">
      <c r="A314" s="14"/>
      <c r="B314" s="275"/>
      <c r="C314" s="276"/>
      <c r="D314" s="250" t="s">
        <v>178</v>
      </c>
      <c r="E314" s="277" t="s">
        <v>1</v>
      </c>
      <c r="F314" s="278" t="s">
        <v>186</v>
      </c>
      <c r="G314" s="276"/>
      <c r="H314" s="279">
        <v>45</v>
      </c>
      <c r="I314" s="280"/>
      <c r="J314" s="276"/>
      <c r="K314" s="276"/>
      <c r="L314" s="281"/>
      <c r="M314" s="282"/>
      <c r="N314" s="283"/>
      <c r="O314" s="283"/>
      <c r="P314" s="283"/>
      <c r="Q314" s="283"/>
      <c r="R314" s="283"/>
      <c r="S314" s="283"/>
      <c r="T314" s="28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85" t="s">
        <v>178</v>
      </c>
      <c r="AU314" s="285" t="s">
        <v>89</v>
      </c>
      <c r="AV314" s="14" t="s">
        <v>175</v>
      </c>
      <c r="AW314" s="14" t="s">
        <v>36</v>
      </c>
      <c r="AX314" s="14" t="s">
        <v>87</v>
      </c>
      <c r="AY314" s="285" t="s">
        <v>170</v>
      </c>
    </row>
    <row r="315" s="2" customFormat="1" ht="16.5" customHeight="1">
      <c r="A315" s="38"/>
      <c r="B315" s="39"/>
      <c r="C315" s="236" t="s">
        <v>543</v>
      </c>
      <c r="D315" s="236" t="s">
        <v>171</v>
      </c>
      <c r="E315" s="237" t="s">
        <v>833</v>
      </c>
      <c r="F315" s="238" t="s">
        <v>1020</v>
      </c>
      <c r="G315" s="239" t="s">
        <v>793</v>
      </c>
      <c r="H315" s="240">
        <v>20</v>
      </c>
      <c r="I315" s="241"/>
      <c r="J315" s="242">
        <f>ROUND(I315*H315,2)</f>
        <v>0</v>
      </c>
      <c r="K315" s="243"/>
      <c r="L315" s="44"/>
      <c r="M315" s="244" t="s">
        <v>1</v>
      </c>
      <c r="N315" s="245" t="s">
        <v>45</v>
      </c>
      <c r="O315" s="91"/>
      <c r="P315" s="246">
        <f>O315*H315</f>
        <v>0</v>
      </c>
      <c r="Q315" s="246">
        <v>0.00055000000000000003</v>
      </c>
      <c r="R315" s="246">
        <f>Q315*H315</f>
        <v>0.011000000000000001</v>
      </c>
      <c r="S315" s="246">
        <v>0</v>
      </c>
      <c r="T315" s="24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8" t="s">
        <v>175</v>
      </c>
      <c r="AT315" s="248" t="s">
        <v>171</v>
      </c>
      <c r="AU315" s="248" t="s">
        <v>89</v>
      </c>
      <c r="AY315" s="17" t="s">
        <v>170</v>
      </c>
      <c r="BE315" s="249">
        <f>IF(N315="základní",J315,0)</f>
        <v>0</v>
      </c>
      <c r="BF315" s="249">
        <f>IF(N315="snížená",J315,0)</f>
        <v>0</v>
      </c>
      <c r="BG315" s="249">
        <f>IF(N315="zákl. přenesená",J315,0)</f>
        <v>0</v>
      </c>
      <c r="BH315" s="249">
        <f>IF(N315="sníž. přenesená",J315,0)</f>
        <v>0</v>
      </c>
      <c r="BI315" s="249">
        <f>IF(N315="nulová",J315,0)</f>
        <v>0</v>
      </c>
      <c r="BJ315" s="17" t="s">
        <v>87</v>
      </c>
      <c r="BK315" s="249">
        <f>ROUND(I315*H315,2)</f>
        <v>0</v>
      </c>
      <c r="BL315" s="17" t="s">
        <v>175</v>
      </c>
      <c r="BM315" s="248" t="s">
        <v>1021</v>
      </c>
    </row>
    <row r="316" s="13" customFormat="1">
      <c r="A316" s="13"/>
      <c r="B316" s="264"/>
      <c r="C316" s="265"/>
      <c r="D316" s="250" t="s">
        <v>178</v>
      </c>
      <c r="E316" s="266" t="s">
        <v>1</v>
      </c>
      <c r="F316" s="267" t="s">
        <v>270</v>
      </c>
      <c r="G316" s="265"/>
      <c r="H316" s="268">
        <v>20</v>
      </c>
      <c r="I316" s="269"/>
      <c r="J316" s="265"/>
      <c r="K316" s="265"/>
      <c r="L316" s="270"/>
      <c r="M316" s="271"/>
      <c r="N316" s="272"/>
      <c r="O316" s="272"/>
      <c r="P316" s="272"/>
      <c r="Q316" s="272"/>
      <c r="R316" s="272"/>
      <c r="S316" s="272"/>
      <c r="T316" s="27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74" t="s">
        <v>178</v>
      </c>
      <c r="AU316" s="274" t="s">
        <v>89</v>
      </c>
      <c r="AV316" s="13" t="s">
        <v>89</v>
      </c>
      <c r="AW316" s="13" t="s">
        <v>36</v>
      </c>
      <c r="AX316" s="13" t="s">
        <v>80</v>
      </c>
      <c r="AY316" s="274" t="s">
        <v>170</v>
      </c>
    </row>
    <row r="317" s="14" customFormat="1">
      <c r="A317" s="14"/>
      <c r="B317" s="275"/>
      <c r="C317" s="276"/>
      <c r="D317" s="250" t="s">
        <v>178</v>
      </c>
      <c r="E317" s="277" t="s">
        <v>1</v>
      </c>
      <c r="F317" s="278" t="s">
        <v>186</v>
      </c>
      <c r="G317" s="276"/>
      <c r="H317" s="279">
        <v>20</v>
      </c>
      <c r="I317" s="280"/>
      <c r="J317" s="276"/>
      <c r="K317" s="276"/>
      <c r="L317" s="281"/>
      <c r="M317" s="282"/>
      <c r="N317" s="283"/>
      <c r="O317" s="283"/>
      <c r="P317" s="283"/>
      <c r="Q317" s="283"/>
      <c r="R317" s="283"/>
      <c r="S317" s="283"/>
      <c r="T317" s="28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85" t="s">
        <v>178</v>
      </c>
      <c r="AU317" s="285" t="s">
        <v>89</v>
      </c>
      <c r="AV317" s="14" t="s">
        <v>175</v>
      </c>
      <c r="AW317" s="14" t="s">
        <v>36</v>
      </c>
      <c r="AX317" s="14" t="s">
        <v>87</v>
      </c>
      <c r="AY317" s="285" t="s">
        <v>170</v>
      </c>
    </row>
    <row r="318" s="2" customFormat="1" ht="16.5" customHeight="1">
      <c r="A318" s="38"/>
      <c r="B318" s="39"/>
      <c r="C318" s="236" t="s">
        <v>1022</v>
      </c>
      <c r="D318" s="236" t="s">
        <v>171</v>
      </c>
      <c r="E318" s="237" t="s">
        <v>835</v>
      </c>
      <c r="F318" s="238" t="s">
        <v>836</v>
      </c>
      <c r="G318" s="239" t="s">
        <v>793</v>
      </c>
      <c r="H318" s="240">
        <v>25</v>
      </c>
      <c r="I318" s="241"/>
      <c r="J318" s="242">
        <f>ROUND(I318*H318,2)</f>
        <v>0</v>
      </c>
      <c r="K318" s="243"/>
      <c r="L318" s="44"/>
      <c r="M318" s="244" t="s">
        <v>1</v>
      </c>
      <c r="N318" s="245" t="s">
        <v>45</v>
      </c>
      <c r="O318" s="91"/>
      <c r="P318" s="246">
        <f>O318*H318</f>
        <v>0</v>
      </c>
      <c r="Q318" s="246">
        <v>0.00062</v>
      </c>
      <c r="R318" s="246">
        <f>Q318*H318</f>
        <v>0.0155</v>
      </c>
      <c r="S318" s="246">
        <v>0</v>
      </c>
      <c r="T318" s="24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8" t="s">
        <v>175</v>
      </c>
      <c r="AT318" s="248" t="s">
        <v>171</v>
      </c>
      <c r="AU318" s="248" t="s">
        <v>89</v>
      </c>
      <c r="AY318" s="17" t="s">
        <v>170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7" t="s">
        <v>87</v>
      </c>
      <c r="BK318" s="249">
        <f>ROUND(I318*H318,2)</f>
        <v>0</v>
      </c>
      <c r="BL318" s="17" t="s">
        <v>175</v>
      </c>
      <c r="BM318" s="248" t="s">
        <v>1023</v>
      </c>
    </row>
    <row r="319" s="13" customFormat="1">
      <c r="A319" s="13"/>
      <c r="B319" s="264"/>
      <c r="C319" s="265"/>
      <c r="D319" s="250" t="s">
        <v>178</v>
      </c>
      <c r="E319" s="266" t="s">
        <v>1</v>
      </c>
      <c r="F319" s="267" t="s">
        <v>553</v>
      </c>
      <c r="G319" s="265"/>
      <c r="H319" s="268">
        <v>25</v>
      </c>
      <c r="I319" s="269"/>
      <c r="J319" s="265"/>
      <c r="K319" s="265"/>
      <c r="L319" s="270"/>
      <c r="M319" s="271"/>
      <c r="N319" s="272"/>
      <c r="O319" s="272"/>
      <c r="P319" s="272"/>
      <c r="Q319" s="272"/>
      <c r="R319" s="272"/>
      <c r="S319" s="272"/>
      <c r="T319" s="27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74" t="s">
        <v>178</v>
      </c>
      <c r="AU319" s="274" t="s">
        <v>89</v>
      </c>
      <c r="AV319" s="13" t="s">
        <v>89</v>
      </c>
      <c r="AW319" s="13" t="s">
        <v>36</v>
      </c>
      <c r="AX319" s="13" t="s">
        <v>80</v>
      </c>
      <c r="AY319" s="274" t="s">
        <v>170</v>
      </c>
    </row>
    <row r="320" s="14" customFormat="1">
      <c r="A320" s="14"/>
      <c r="B320" s="275"/>
      <c r="C320" s="276"/>
      <c r="D320" s="250" t="s">
        <v>178</v>
      </c>
      <c r="E320" s="277" t="s">
        <v>1</v>
      </c>
      <c r="F320" s="278" t="s">
        <v>186</v>
      </c>
      <c r="G320" s="276"/>
      <c r="H320" s="279">
        <v>25</v>
      </c>
      <c r="I320" s="280"/>
      <c r="J320" s="276"/>
      <c r="K320" s="276"/>
      <c r="L320" s="281"/>
      <c r="M320" s="282"/>
      <c r="N320" s="283"/>
      <c r="O320" s="283"/>
      <c r="P320" s="283"/>
      <c r="Q320" s="283"/>
      <c r="R320" s="283"/>
      <c r="S320" s="283"/>
      <c r="T320" s="28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85" t="s">
        <v>178</v>
      </c>
      <c r="AU320" s="285" t="s">
        <v>89</v>
      </c>
      <c r="AV320" s="14" t="s">
        <v>175</v>
      </c>
      <c r="AW320" s="14" t="s">
        <v>36</v>
      </c>
      <c r="AX320" s="14" t="s">
        <v>87</v>
      </c>
      <c r="AY320" s="285" t="s">
        <v>170</v>
      </c>
    </row>
    <row r="321" s="11" customFormat="1" ht="22.8" customHeight="1">
      <c r="A321" s="11"/>
      <c r="B321" s="222"/>
      <c r="C321" s="223"/>
      <c r="D321" s="224" t="s">
        <v>79</v>
      </c>
      <c r="E321" s="295" t="s">
        <v>837</v>
      </c>
      <c r="F321" s="295" t="s">
        <v>838</v>
      </c>
      <c r="G321" s="223"/>
      <c r="H321" s="223"/>
      <c r="I321" s="226"/>
      <c r="J321" s="296">
        <f>BK321</f>
        <v>0</v>
      </c>
      <c r="K321" s="223"/>
      <c r="L321" s="228"/>
      <c r="M321" s="229"/>
      <c r="N321" s="230"/>
      <c r="O321" s="230"/>
      <c r="P321" s="231">
        <f>SUM(P322:P400)</f>
        <v>0</v>
      </c>
      <c r="Q321" s="230"/>
      <c r="R321" s="231">
        <f>SUM(R322:R400)</f>
        <v>139.83469</v>
      </c>
      <c r="S321" s="230"/>
      <c r="T321" s="232">
        <f>SUM(T322:T400)</f>
        <v>0</v>
      </c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R321" s="233" t="s">
        <v>87</v>
      </c>
      <c r="AT321" s="234" t="s">
        <v>79</v>
      </c>
      <c r="AU321" s="234" t="s">
        <v>87</v>
      </c>
      <c r="AY321" s="233" t="s">
        <v>170</v>
      </c>
      <c r="BK321" s="235">
        <f>SUM(BK322:BK400)</f>
        <v>0</v>
      </c>
    </row>
    <row r="322" s="2" customFormat="1" ht="16.5" customHeight="1">
      <c r="A322" s="38"/>
      <c r="B322" s="39"/>
      <c r="C322" s="236" t="s">
        <v>548</v>
      </c>
      <c r="D322" s="236" t="s">
        <v>171</v>
      </c>
      <c r="E322" s="237" t="s">
        <v>839</v>
      </c>
      <c r="F322" s="238" t="s">
        <v>840</v>
      </c>
      <c r="G322" s="239" t="s">
        <v>793</v>
      </c>
      <c r="H322" s="240">
        <v>34</v>
      </c>
      <c r="I322" s="241"/>
      <c r="J322" s="242">
        <f>ROUND(I322*H322,2)</f>
        <v>0</v>
      </c>
      <c r="K322" s="243"/>
      <c r="L322" s="44"/>
      <c r="M322" s="244" t="s">
        <v>1</v>
      </c>
      <c r="N322" s="245" t="s">
        <v>45</v>
      </c>
      <c r="O322" s="91"/>
      <c r="P322" s="246">
        <f>O322*H322</f>
        <v>0</v>
      </c>
      <c r="Q322" s="246">
        <v>0.093259999999999996</v>
      </c>
      <c r="R322" s="246">
        <f>Q322*H322</f>
        <v>3.1708399999999997</v>
      </c>
      <c r="S322" s="246">
        <v>0</v>
      </c>
      <c r="T322" s="24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8" t="s">
        <v>175</v>
      </c>
      <c r="AT322" s="248" t="s">
        <v>171</v>
      </c>
      <c r="AU322" s="248" t="s">
        <v>89</v>
      </c>
      <c r="AY322" s="17" t="s">
        <v>170</v>
      </c>
      <c r="BE322" s="249">
        <f>IF(N322="základní",J322,0)</f>
        <v>0</v>
      </c>
      <c r="BF322" s="249">
        <f>IF(N322="snížená",J322,0)</f>
        <v>0</v>
      </c>
      <c r="BG322" s="249">
        <f>IF(N322="zákl. přenesená",J322,0)</f>
        <v>0</v>
      </c>
      <c r="BH322" s="249">
        <f>IF(N322="sníž. přenesená",J322,0)</f>
        <v>0</v>
      </c>
      <c r="BI322" s="249">
        <f>IF(N322="nulová",J322,0)</f>
        <v>0</v>
      </c>
      <c r="BJ322" s="17" t="s">
        <v>87</v>
      </c>
      <c r="BK322" s="249">
        <f>ROUND(I322*H322,2)</f>
        <v>0</v>
      </c>
      <c r="BL322" s="17" t="s">
        <v>175</v>
      </c>
      <c r="BM322" s="248" t="s">
        <v>1024</v>
      </c>
    </row>
    <row r="323" s="12" customFormat="1">
      <c r="A323" s="12"/>
      <c r="B323" s="254"/>
      <c r="C323" s="255"/>
      <c r="D323" s="250" t="s">
        <v>178</v>
      </c>
      <c r="E323" s="256" t="s">
        <v>1</v>
      </c>
      <c r="F323" s="257" t="s">
        <v>841</v>
      </c>
      <c r="G323" s="255"/>
      <c r="H323" s="256" t="s">
        <v>1</v>
      </c>
      <c r="I323" s="258"/>
      <c r="J323" s="255"/>
      <c r="K323" s="255"/>
      <c r="L323" s="259"/>
      <c r="M323" s="260"/>
      <c r="N323" s="261"/>
      <c r="O323" s="261"/>
      <c r="P323" s="261"/>
      <c r="Q323" s="261"/>
      <c r="R323" s="261"/>
      <c r="S323" s="261"/>
      <c r="T323" s="26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63" t="s">
        <v>178</v>
      </c>
      <c r="AU323" s="263" t="s">
        <v>89</v>
      </c>
      <c r="AV323" s="12" t="s">
        <v>87</v>
      </c>
      <c r="AW323" s="12" t="s">
        <v>36</v>
      </c>
      <c r="AX323" s="12" t="s">
        <v>80</v>
      </c>
      <c r="AY323" s="263" t="s">
        <v>170</v>
      </c>
    </row>
    <row r="324" s="13" customFormat="1">
      <c r="A324" s="13"/>
      <c r="B324" s="264"/>
      <c r="C324" s="265"/>
      <c r="D324" s="250" t="s">
        <v>178</v>
      </c>
      <c r="E324" s="266" t="s">
        <v>1</v>
      </c>
      <c r="F324" s="267" t="s">
        <v>505</v>
      </c>
      <c r="G324" s="265"/>
      <c r="H324" s="268">
        <v>34</v>
      </c>
      <c r="I324" s="269"/>
      <c r="J324" s="265"/>
      <c r="K324" s="265"/>
      <c r="L324" s="270"/>
      <c r="M324" s="271"/>
      <c r="N324" s="272"/>
      <c r="O324" s="272"/>
      <c r="P324" s="272"/>
      <c r="Q324" s="272"/>
      <c r="R324" s="272"/>
      <c r="S324" s="272"/>
      <c r="T324" s="27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74" t="s">
        <v>178</v>
      </c>
      <c r="AU324" s="274" t="s">
        <v>89</v>
      </c>
      <c r="AV324" s="13" t="s">
        <v>89</v>
      </c>
      <c r="AW324" s="13" t="s">
        <v>36</v>
      </c>
      <c r="AX324" s="13" t="s">
        <v>80</v>
      </c>
      <c r="AY324" s="274" t="s">
        <v>170</v>
      </c>
    </row>
    <row r="325" s="14" customFormat="1">
      <c r="A325" s="14"/>
      <c r="B325" s="275"/>
      <c r="C325" s="276"/>
      <c r="D325" s="250" t="s">
        <v>178</v>
      </c>
      <c r="E325" s="277" t="s">
        <v>1</v>
      </c>
      <c r="F325" s="278" t="s">
        <v>186</v>
      </c>
      <c r="G325" s="276"/>
      <c r="H325" s="279">
        <v>34</v>
      </c>
      <c r="I325" s="280"/>
      <c r="J325" s="276"/>
      <c r="K325" s="276"/>
      <c r="L325" s="281"/>
      <c r="M325" s="282"/>
      <c r="N325" s="283"/>
      <c r="O325" s="283"/>
      <c r="P325" s="283"/>
      <c r="Q325" s="283"/>
      <c r="R325" s="283"/>
      <c r="S325" s="283"/>
      <c r="T325" s="28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85" t="s">
        <v>178</v>
      </c>
      <c r="AU325" s="285" t="s">
        <v>89</v>
      </c>
      <c r="AV325" s="14" t="s">
        <v>175</v>
      </c>
      <c r="AW325" s="14" t="s">
        <v>36</v>
      </c>
      <c r="AX325" s="14" t="s">
        <v>87</v>
      </c>
      <c r="AY325" s="285" t="s">
        <v>170</v>
      </c>
    </row>
    <row r="326" s="2" customFormat="1" ht="16.5" customHeight="1">
      <c r="A326" s="38"/>
      <c r="B326" s="39"/>
      <c r="C326" s="236" t="s">
        <v>1025</v>
      </c>
      <c r="D326" s="236" t="s">
        <v>171</v>
      </c>
      <c r="E326" s="237" t="s">
        <v>842</v>
      </c>
      <c r="F326" s="238" t="s">
        <v>843</v>
      </c>
      <c r="G326" s="239" t="s">
        <v>793</v>
      </c>
      <c r="H326" s="240">
        <v>22</v>
      </c>
      <c r="I326" s="241"/>
      <c r="J326" s="242">
        <f>ROUND(I326*H326,2)</f>
        <v>0</v>
      </c>
      <c r="K326" s="243"/>
      <c r="L326" s="44"/>
      <c r="M326" s="244" t="s">
        <v>1</v>
      </c>
      <c r="N326" s="245" t="s">
        <v>45</v>
      </c>
      <c r="O326" s="91"/>
      <c r="P326" s="246">
        <f>O326*H326</f>
        <v>0</v>
      </c>
      <c r="Q326" s="246">
        <v>2.2089799999999999</v>
      </c>
      <c r="R326" s="246">
        <f>Q326*H326</f>
        <v>48.597560000000001</v>
      </c>
      <c r="S326" s="246">
        <v>0</v>
      </c>
      <c r="T326" s="247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8" t="s">
        <v>175</v>
      </c>
      <c r="AT326" s="248" t="s">
        <v>171</v>
      </c>
      <c r="AU326" s="248" t="s">
        <v>89</v>
      </c>
      <c r="AY326" s="17" t="s">
        <v>170</v>
      </c>
      <c r="BE326" s="249">
        <f>IF(N326="základní",J326,0)</f>
        <v>0</v>
      </c>
      <c r="BF326" s="249">
        <f>IF(N326="snížená",J326,0)</f>
        <v>0</v>
      </c>
      <c r="BG326" s="249">
        <f>IF(N326="zákl. přenesená",J326,0)</f>
        <v>0</v>
      </c>
      <c r="BH326" s="249">
        <f>IF(N326="sníž. přenesená",J326,0)</f>
        <v>0</v>
      </c>
      <c r="BI326" s="249">
        <f>IF(N326="nulová",J326,0)</f>
        <v>0</v>
      </c>
      <c r="BJ326" s="17" t="s">
        <v>87</v>
      </c>
      <c r="BK326" s="249">
        <f>ROUND(I326*H326,2)</f>
        <v>0</v>
      </c>
      <c r="BL326" s="17" t="s">
        <v>175</v>
      </c>
      <c r="BM326" s="248" t="s">
        <v>1026</v>
      </c>
    </row>
    <row r="327" s="13" customFormat="1">
      <c r="A327" s="13"/>
      <c r="B327" s="264"/>
      <c r="C327" s="265"/>
      <c r="D327" s="250" t="s">
        <v>178</v>
      </c>
      <c r="E327" s="266" t="s">
        <v>1</v>
      </c>
      <c r="F327" s="267" t="s">
        <v>1027</v>
      </c>
      <c r="G327" s="265"/>
      <c r="H327" s="268">
        <v>19</v>
      </c>
      <c r="I327" s="269"/>
      <c r="J327" s="265"/>
      <c r="K327" s="265"/>
      <c r="L327" s="270"/>
      <c r="M327" s="271"/>
      <c r="N327" s="272"/>
      <c r="O327" s="272"/>
      <c r="P327" s="272"/>
      <c r="Q327" s="272"/>
      <c r="R327" s="272"/>
      <c r="S327" s="272"/>
      <c r="T327" s="27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74" t="s">
        <v>178</v>
      </c>
      <c r="AU327" s="274" t="s">
        <v>89</v>
      </c>
      <c r="AV327" s="13" t="s">
        <v>89</v>
      </c>
      <c r="AW327" s="13" t="s">
        <v>36</v>
      </c>
      <c r="AX327" s="13" t="s">
        <v>80</v>
      </c>
      <c r="AY327" s="274" t="s">
        <v>170</v>
      </c>
    </row>
    <row r="328" s="13" customFormat="1">
      <c r="A328" s="13"/>
      <c r="B328" s="264"/>
      <c r="C328" s="265"/>
      <c r="D328" s="250" t="s">
        <v>178</v>
      </c>
      <c r="E328" s="266" t="s">
        <v>1</v>
      </c>
      <c r="F328" s="267" t="s">
        <v>1028</v>
      </c>
      <c r="G328" s="265"/>
      <c r="H328" s="268">
        <v>2</v>
      </c>
      <c r="I328" s="269"/>
      <c r="J328" s="265"/>
      <c r="K328" s="265"/>
      <c r="L328" s="270"/>
      <c r="M328" s="271"/>
      <c r="N328" s="272"/>
      <c r="O328" s="272"/>
      <c r="P328" s="272"/>
      <c r="Q328" s="272"/>
      <c r="R328" s="272"/>
      <c r="S328" s="272"/>
      <c r="T328" s="27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74" t="s">
        <v>178</v>
      </c>
      <c r="AU328" s="274" t="s">
        <v>89</v>
      </c>
      <c r="AV328" s="13" t="s">
        <v>89</v>
      </c>
      <c r="AW328" s="13" t="s">
        <v>36</v>
      </c>
      <c r="AX328" s="13" t="s">
        <v>80</v>
      </c>
      <c r="AY328" s="274" t="s">
        <v>170</v>
      </c>
    </row>
    <row r="329" s="13" customFormat="1">
      <c r="A329" s="13"/>
      <c r="B329" s="264"/>
      <c r="C329" s="265"/>
      <c r="D329" s="250" t="s">
        <v>178</v>
      </c>
      <c r="E329" s="266" t="s">
        <v>1</v>
      </c>
      <c r="F329" s="267" t="s">
        <v>1029</v>
      </c>
      <c r="G329" s="265"/>
      <c r="H329" s="268">
        <v>1</v>
      </c>
      <c r="I329" s="269"/>
      <c r="J329" s="265"/>
      <c r="K329" s="265"/>
      <c r="L329" s="270"/>
      <c r="M329" s="271"/>
      <c r="N329" s="272"/>
      <c r="O329" s="272"/>
      <c r="P329" s="272"/>
      <c r="Q329" s="272"/>
      <c r="R329" s="272"/>
      <c r="S329" s="272"/>
      <c r="T329" s="27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74" t="s">
        <v>178</v>
      </c>
      <c r="AU329" s="274" t="s">
        <v>89</v>
      </c>
      <c r="AV329" s="13" t="s">
        <v>89</v>
      </c>
      <c r="AW329" s="13" t="s">
        <v>36</v>
      </c>
      <c r="AX329" s="13" t="s">
        <v>80</v>
      </c>
      <c r="AY329" s="274" t="s">
        <v>170</v>
      </c>
    </row>
    <row r="330" s="14" customFormat="1">
      <c r="A330" s="14"/>
      <c r="B330" s="275"/>
      <c r="C330" s="276"/>
      <c r="D330" s="250" t="s">
        <v>178</v>
      </c>
      <c r="E330" s="277" t="s">
        <v>1</v>
      </c>
      <c r="F330" s="278" t="s">
        <v>186</v>
      </c>
      <c r="G330" s="276"/>
      <c r="H330" s="279">
        <v>22</v>
      </c>
      <c r="I330" s="280"/>
      <c r="J330" s="276"/>
      <c r="K330" s="276"/>
      <c r="L330" s="281"/>
      <c r="M330" s="282"/>
      <c r="N330" s="283"/>
      <c r="O330" s="283"/>
      <c r="P330" s="283"/>
      <c r="Q330" s="283"/>
      <c r="R330" s="283"/>
      <c r="S330" s="283"/>
      <c r="T330" s="28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85" t="s">
        <v>178</v>
      </c>
      <c r="AU330" s="285" t="s">
        <v>89</v>
      </c>
      <c r="AV330" s="14" t="s">
        <v>175</v>
      </c>
      <c r="AW330" s="14" t="s">
        <v>36</v>
      </c>
      <c r="AX330" s="14" t="s">
        <v>87</v>
      </c>
      <c r="AY330" s="285" t="s">
        <v>170</v>
      </c>
    </row>
    <row r="331" s="2" customFormat="1" ht="16.5" customHeight="1">
      <c r="A331" s="38"/>
      <c r="B331" s="39"/>
      <c r="C331" s="236" t="s">
        <v>556</v>
      </c>
      <c r="D331" s="236" t="s">
        <v>171</v>
      </c>
      <c r="E331" s="237" t="s">
        <v>862</v>
      </c>
      <c r="F331" s="238" t="s">
        <v>863</v>
      </c>
      <c r="G331" s="239" t="s">
        <v>807</v>
      </c>
      <c r="H331" s="240">
        <v>878.5</v>
      </c>
      <c r="I331" s="241"/>
      <c r="J331" s="242">
        <f>ROUND(I331*H331,2)</f>
        <v>0</v>
      </c>
      <c r="K331" s="243"/>
      <c r="L331" s="44"/>
      <c r="M331" s="244" t="s">
        <v>1</v>
      </c>
      <c r="N331" s="245" t="s">
        <v>45</v>
      </c>
      <c r="O331" s="91"/>
      <c r="P331" s="246">
        <f>O331*H331</f>
        <v>0</v>
      </c>
      <c r="Q331" s="246">
        <v>0</v>
      </c>
      <c r="R331" s="246">
        <f>Q331*H331</f>
        <v>0</v>
      </c>
      <c r="S331" s="246">
        <v>0</v>
      </c>
      <c r="T331" s="24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8" t="s">
        <v>175</v>
      </c>
      <c r="AT331" s="248" t="s">
        <v>171</v>
      </c>
      <c r="AU331" s="248" t="s">
        <v>89</v>
      </c>
      <c r="AY331" s="17" t="s">
        <v>170</v>
      </c>
      <c r="BE331" s="249">
        <f>IF(N331="základní",J331,0)</f>
        <v>0</v>
      </c>
      <c r="BF331" s="249">
        <f>IF(N331="snížená",J331,0)</f>
        <v>0</v>
      </c>
      <c r="BG331" s="249">
        <f>IF(N331="zákl. přenesená",J331,0)</f>
        <v>0</v>
      </c>
      <c r="BH331" s="249">
        <f>IF(N331="sníž. přenesená",J331,0)</f>
        <v>0</v>
      </c>
      <c r="BI331" s="249">
        <f>IF(N331="nulová",J331,0)</f>
        <v>0</v>
      </c>
      <c r="BJ331" s="17" t="s">
        <v>87</v>
      </c>
      <c r="BK331" s="249">
        <f>ROUND(I331*H331,2)</f>
        <v>0</v>
      </c>
      <c r="BL331" s="17" t="s">
        <v>175</v>
      </c>
      <c r="BM331" s="248" t="s">
        <v>816</v>
      </c>
    </row>
    <row r="332" s="13" customFormat="1">
      <c r="A332" s="13"/>
      <c r="B332" s="264"/>
      <c r="C332" s="265"/>
      <c r="D332" s="250" t="s">
        <v>178</v>
      </c>
      <c r="E332" s="266" t="s">
        <v>1</v>
      </c>
      <c r="F332" s="267" t="s">
        <v>1030</v>
      </c>
      <c r="G332" s="265"/>
      <c r="H332" s="268">
        <v>221.5</v>
      </c>
      <c r="I332" s="269"/>
      <c r="J332" s="265"/>
      <c r="K332" s="265"/>
      <c r="L332" s="270"/>
      <c r="M332" s="271"/>
      <c r="N332" s="272"/>
      <c r="O332" s="272"/>
      <c r="P332" s="272"/>
      <c r="Q332" s="272"/>
      <c r="R332" s="272"/>
      <c r="S332" s="272"/>
      <c r="T332" s="27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74" t="s">
        <v>178</v>
      </c>
      <c r="AU332" s="274" t="s">
        <v>89</v>
      </c>
      <c r="AV332" s="13" t="s">
        <v>89</v>
      </c>
      <c r="AW332" s="13" t="s">
        <v>36</v>
      </c>
      <c r="AX332" s="13" t="s">
        <v>80</v>
      </c>
      <c r="AY332" s="274" t="s">
        <v>170</v>
      </c>
    </row>
    <row r="333" s="13" customFormat="1">
      <c r="A333" s="13"/>
      <c r="B333" s="264"/>
      <c r="C333" s="265"/>
      <c r="D333" s="250" t="s">
        <v>178</v>
      </c>
      <c r="E333" s="266" t="s">
        <v>1</v>
      </c>
      <c r="F333" s="267" t="s">
        <v>1031</v>
      </c>
      <c r="G333" s="265"/>
      <c r="H333" s="268">
        <v>51.5</v>
      </c>
      <c r="I333" s="269"/>
      <c r="J333" s="265"/>
      <c r="K333" s="265"/>
      <c r="L333" s="270"/>
      <c r="M333" s="271"/>
      <c r="N333" s="272"/>
      <c r="O333" s="272"/>
      <c r="P333" s="272"/>
      <c r="Q333" s="272"/>
      <c r="R333" s="272"/>
      <c r="S333" s="272"/>
      <c r="T333" s="27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74" t="s">
        <v>178</v>
      </c>
      <c r="AU333" s="274" t="s">
        <v>89</v>
      </c>
      <c r="AV333" s="13" t="s">
        <v>89</v>
      </c>
      <c r="AW333" s="13" t="s">
        <v>36</v>
      </c>
      <c r="AX333" s="13" t="s">
        <v>80</v>
      </c>
      <c r="AY333" s="274" t="s">
        <v>170</v>
      </c>
    </row>
    <row r="334" s="13" customFormat="1">
      <c r="A334" s="13"/>
      <c r="B334" s="264"/>
      <c r="C334" s="265"/>
      <c r="D334" s="250" t="s">
        <v>178</v>
      </c>
      <c r="E334" s="266" t="s">
        <v>1</v>
      </c>
      <c r="F334" s="267" t="s">
        <v>1032</v>
      </c>
      <c r="G334" s="265"/>
      <c r="H334" s="268">
        <v>42</v>
      </c>
      <c r="I334" s="269"/>
      <c r="J334" s="265"/>
      <c r="K334" s="265"/>
      <c r="L334" s="270"/>
      <c r="M334" s="271"/>
      <c r="N334" s="272"/>
      <c r="O334" s="272"/>
      <c r="P334" s="272"/>
      <c r="Q334" s="272"/>
      <c r="R334" s="272"/>
      <c r="S334" s="272"/>
      <c r="T334" s="27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74" t="s">
        <v>178</v>
      </c>
      <c r="AU334" s="274" t="s">
        <v>89</v>
      </c>
      <c r="AV334" s="13" t="s">
        <v>89</v>
      </c>
      <c r="AW334" s="13" t="s">
        <v>36</v>
      </c>
      <c r="AX334" s="13" t="s">
        <v>80</v>
      </c>
      <c r="AY334" s="274" t="s">
        <v>170</v>
      </c>
    </row>
    <row r="335" s="13" customFormat="1">
      <c r="A335" s="13"/>
      <c r="B335" s="264"/>
      <c r="C335" s="265"/>
      <c r="D335" s="250" t="s">
        <v>178</v>
      </c>
      <c r="E335" s="266" t="s">
        <v>1</v>
      </c>
      <c r="F335" s="267" t="s">
        <v>1033</v>
      </c>
      <c r="G335" s="265"/>
      <c r="H335" s="268">
        <v>208.5</v>
      </c>
      <c r="I335" s="269"/>
      <c r="J335" s="265"/>
      <c r="K335" s="265"/>
      <c r="L335" s="270"/>
      <c r="M335" s="271"/>
      <c r="N335" s="272"/>
      <c r="O335" s="272"/>
      <c r="P335" s="272"/>
      <c r="Q335" s="272"/>
      <c r="R335" s="272"/>
      <c r="S335" s="272"/>
      <c r="T335" s="27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74" t="s">
        <v>178</v>
      </c>
      <c r="AU335" s="274" t="s">
        <v>89</v>
      </c>
      <c r="AV335" s="13" t="s">
        <v>89</v>
      </c>
      <c r="AW335" s="13" t="s">
        <v>36</v>
      </c>
      <c r="AX335" s="13" t="s">
        <v>80</v>
      </c>
      <c r="AY335" s="274" t="s">
        <v>170</v>
      </c>
    </row>
    <row r="336" s="13" customFormat="1">
      <c r="A336" s="13"/>
      <c r="B336" s="264"/>
      <c r="C336" s="265"/>
      <c r="D336" s="250" t="s">
        <v>178</v>
      </c>
      <c r="E336" s="266" t="s">
        <v>1</v>
      </c>
      <c r="F336" s="267" t="s">
        <v>996</v>
      </c>
      <c r="G336" s="265"/>
      <c r="H336" s="268">
        <v>238</v>
      </c>
      <c r="I336" s="269"/>
      <c r="J336" s="265"/>
      <c r="K336" s="265"/>
      <c r="L336" s="270"/>
      <c r="M336" s="271"/>
      <c r="N336" s="272"/>
      <c r="O336" s="272"/>
      <c r="P336" s="272"/>
      <c r="Q336" s="272"/>
      <c r="R336" s="272"/>
      <c r="S336" s="272"/>
      <c r="T336" s="27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74" t="s">
        <v>178</v>
      </c>
      <c r="AU336" s="274" t="s">
        <v>89</v>
      </c>
      <c r="AV336" s="13" t="s">
        <v>89</v>
      </c>
      <c r="AW336" s="13" t="s">
        <v>36</v>
      </c>
      <c r="AX336" s="13" t="s">
        <v>80</v>
      </c>
      <c r="AY336" s="274" t="s">
        <v>170</v>
      </c>
    </row>
    <row r="337" s="13" customFormat="1">
      <c r="A337" s="13"/>
      <c r="B337" s="264"/>
      <c r="C337" s="265"/>
      <c r="D337" s="250" t="s">
        <v>178</v>
      </c>
      <c r="E337" s="266" t="s">
        <v>1</v>
      </c>
      <c r="F337" s="267" t="s">
        <v>1000</v>
      </c>
      <c r="G337" s="265"/>
      <c r="H337" s="268">
        <v>117</v>
      </c>
      <c r="I337" s="269"/>
      <c r="J337" s="265"/>
      <c r="K337" s="265"/>
      <c r="L337" s="270"/>
      <c r="M337" s="271"/>
      <c r="N337" s="272"/>
      <c r="O337" s="272"/>
      <c r="P337" s="272"/>
      <c r="Q337" s="272"/>
      <c r="R337" s="272"/>
      <c r="S337" s="272"/>
      <c r="T337" s="27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74" t="s">
        <v>178</v>
      </c>
      <c r="AU337" s="274" t="s">
        <v>89</v>
      </c>
      <c r="AV337" s="13" t="s">
        <v>89</v>
      </c>
      <c r="AW337" s="13" t="s">
        <v>36</v>
      </c>
      <c r="AX337" s="13" t="s">
        <v>80</v>
      </c>
      <c r="AY337" s="274" t="s">
        <v>170</v>
      </c>
    </row>
    <row r="338" s="14" customFormat="1">
      <c r="A338" s="14"/>
      <c r="B338" s="275"/>
      <c r="C338" s="276"/>
      <c r="D338" s="250" t="s">
        <v>178</v>
      </c>
      <c r="E338" s="277" t="s">
        <v>1</v>
      </c>
      <c r="F338" s="278" t="s">
        <v>186</v>
      </c>
      <c r="G338" s="276"/>
      <c r="H338" s="279">
        <v>878.5</v>
      </c>
      <c r="I338" s="280"/>
      <c r="J338" s="276"/>
      <c r="K338" s="276"/>
      <c r="L338" s="281"/>
      <c r="M338" s="282"/>
      <c r="N338" s="283"/>
      <c r="O338" s="283"/>
      <c r="P338" s="283"/>
      <c r="Q338" s="283"/>
      <c r="R338" s="283"/>
      <c r="S338" s="283"/>
      <c r="T338" s="28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85" t="s">
        <v>178</v>
      </c>
      <c r="AU338" s="285" t="s">
        <v>89</v>
      </c>
      <c r="AV338" s="14" t="s">
        <v>175</v>
      </c>
      <c r="AW338" s="14" t="s">
        <v>36</v>
      </c>
      <c r="AX338" s="14" t="s">
        <v>87</v>
      </c>
      <c r="AY338" s="285" t="s">
        <v>170</v>
      </c>
    </row>
    <row r="339" s="2" customFormat="1" ht="16.5" customHeight="1">
      <c r="A339" s="38"/>
      <c r="B339" s="39"/>
      <c r="C339" s="236" t="s">
        <v>1034</v>
      </c>
      <c r="D339" s="236" t="s">
        <v>171</v>
      </c>
      <c r="E339" s="237" t="s">
        <v>871</v>
      </c>
      <c r="F339" s="238" t="s">
        <v>872</v>
      </c>
      <c r="G339" s="239" t="s">
        <v>732</v>
      </c>
      <c r="H339" s="240">
        <v>6</v>
      </c>
      <c r="I339" s="241"/>
      <c r="J339" s="242">
        <f>ROUND(I339*H339,2)</f>
        <v>0</v>
      </c>
      <c r="K339" s="243"/>
      <c r="L339" s="44"/>
      <c r="M339" s="244" t="s">
        <v>1</v>
      </c>
      <c r="N339" s="245" t="s">
        <v>45</v>
      </c>
      <c r="O339" s="91"/>
      <c r="P339" s="246">
        <f>O339*H339</f>
        <v>0</v>
      </c>
      <c r="Q339" s="246">
        <v>2.5249999999999999</v>
      </c>
      <c r="R339" s="246">
        <f>Q339*H339</f>
        <v>15.149999999999999</v>
      </c>
      <c r="S339" s="246">
        <v>0</v>
      </c>
      <c r="T339" s="247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8" t="s">
        <v>175</v>
      </c>
      <c r="AT339" s="248" t="s">
        <v>171</v>
      </c>
      <c r="AU339" s="248" t="s">
        <v>89</v>
      </c>
      <c r="AY339" s="17" t="s">
        <v>170</v>
      </c>
      <c r="BE339" s="249">
        <f>IF(N339="základní",J339,0)</f>
        <v>0</v>
      </c>
      <c r="BF339" s="249">
        <f>IF(N339="snížená",J339,0)</f>
        <v>0</v>
      </c>
      <c r="BG339" s="249">
        <f>IF(N339="zákl. přenesená",J339,0)</f>
        <v>0</v>
      </c>
      <c r="BH339" s="249">
        <f>IF(N339="sníž. přenesená",J339,0)</f>
        <v>0</v>
      </c>
      <c r="BI339" s="249">
        <f>IF(N339="nulová",J339,0)</f>
        <v>0</v>
      </c>
      <c r="BJ339" s="17" t="s">
        <v>87</v>
      </c>
      <c r="BK339" s="249">
        <f>ROUND(I339*H339,2)</f>
        <v>0</v>
      </c>
      <c r="BL339" s="17" t="s">
        <v>175</v>
      </c>
      <c r="BM339" s="248" t="s">
        <v>1035</v>
      </c>
    </row>
    <row r="340" s="13" customFormat="1">
      <c r="A340" s="13"/>
      <c r="B340" s="264"/>
      <c r="C340" s="265"/>
      <c r="D340" s="250" t="s">
        <v>178</v>
      </c>
      <c r="E340" s="266" t="s">
        <v>1</v>
      </c>
      <c r="F340" s="267" t="s">
        <v>874</v>
      </c>
      <c r="G340" s="265"/>
      <c r="H340" s="268">
        <v>6</v>
      </c>
      <c r="I340" s="269"/>
      <c r="J340" s="265"/>
      <c r="K340" s="265"/>
      <c r="L340" s="270"/>
      <c r="M340" s="271"/>
      <c r="N340" s="272"/>
      <c r="O340" s="272"/>
      <c r="P340" s="272"/>
      <c r="Q340" s="272"/>
      <c r="R340" s="272"/>
      <c r="S340" s="272"/>
      <c r="T340" s="27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74" t="s">
        <v>178</v>
      </c>
      <c r="AU340" s="274" t="s">
        <v>89</v>
      </c>
      <c r="AV340" s="13" t="s">
        <v>89</v>
      </c>
      <c r="AW340" s="13" t="s">
        <v>36</v>
      </c>
      <c r="AX340" s="13" t="s">
        <v>80</v>
      </c>
      <c r="AY340" s="274" t="s">
        <v>170</v>
      </c>
    </row>
    <row r="341" s="14" customFormat="1">
      <c r="A341" s="14"/>
      <c r="B341" s="275"/>
      <c r="C341" s="276"/>
      <c r="D341" s="250" t="s">
        <v>178</v>
      </c>
      <c r="E341" s="277" t="s">
        <v>1</v>
      </c>
      <c r="F341" s="278" t="s">
        <v>186</v>
      </c>
      <c r="G341" s="276"/>
      <c r="H341" s="279">
        <v>6</v>
      </c>
      <c r="I341" s="280"/>
      <c r="J341" s="276"/>
      <c r="K341" s="276"/>
      <c r="L341" s="281"/>
      <c r="M341" s="282"/>
      <c r="N341" s="283"/>
      <c r="O341" s="283"/>
      <c r="P341" s="283"/>
      <c r="Q341" s="283"/>
      <c r="R341" s="283"/>
      <c r="S341" s="283"/>
      <c r="T341" s="28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85" t="s">
        <v>178</v>
      </c>
      <c r="AU341" s="285" t="s">
        <v>89</v>
      </c>
      <c r="AV341" s="14" t="s">
        <v>175</v>
      </c>
      <c r="AW341" s="14" t="s">
        <v>36</v>
      </c>
      <c r="AX341" s="14" t="s">
        <v>87</v>
      </c>
      <c r="AY341" s="285" t="s">
        <v>170</v>
      </c>
    </row>
    <row r="342" s="2" customFormat="1" ht="16.5" customHeight="1">
      <c r="A342" s="38"/>
      <c r="B342" s="39"/>
      <c r="C342" s="236" t="s">
        <v>566</v>
      </c>
      <c r="D342" s="236" t="s">
        <v>171</v>
      </c>
      <c r="E342" s="237" t="s">
        <v>875</v>
      </c>
      <c r="F342" s="238" t="s">
        <v>876</v>
      </c>
      <c r="G342" s="239" t="s">
        <v>807</v>
      </c>
      <c r="H342" s="240">
        <v>878.5</v>
      </c>
      <c r="I342" s="241"/>
      <c r="J342" s="242">
        <f>ROUND(I342*H342,2)</f>
        <v>0</v>
      </c>
      <c r="K342" s="243"/>
      <c r="L342" s="44"/>
      <c r="M342" s="244" t="s">
        <v>1</v>
      </c>
      <c r="N342" s="245" t="s">
        <v>45</v>
      </c>
      <c r="O342" s="91"/>
      <c r="P342" s="246">
        <f>O342*H342</f>
        <v>0</v>
      </c>
      <c r="Q342" s="246">
        <v>0</v>
      </c>
      <c r="R342" s="246">
        <f>Q342*H342</f>
        <v>0</v>
      </c>
      <c r="S342" s="246">
        <v>0</v>
      </c>
      <c r="T342" s="24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48" t="s">
        <v>175</v>
      </c>
      <c r="AT342" s="248" t="s">
        <v>171</v>
      </c>
      <c r="AU342" s="248" t="s">
        <v>89</v>
      </c>
      <c r="AY342" s="17" t="s">
        <v>170</v>
      </c>
      <c r="BE342" s="249">
        <f>IF(N342="základní",J342,0)</f>
        <v>0</v>
      </c>
      <c r="BF342" s="249">
        <f>IF(N342="snížená",J342,0)</f>
        <v>0</v>
      </c>
      <c r="BG342" s="249">
        <f>IF(N342="zákl. přenesená",J342,0)</f>
        <v>0</v>
      </c>
      <c r="BH342" s="249">
        <f>IF(N342="sníž. přenesená",J342,0)</f>
        <v>0</v>
      </c>
      <c r="BI342" s="249">
        <f>IF(N342="nulová",J342,0)</f>
        <v>0</v>
      </c>
      <c r="BJ342" s="17" t="s">
        <v>87</v>
      </c>
      <c r="BK342" s="249">
        <f>ROUND(I342*H342,2)</f>
        <v>0</v>
      </c>
      <c r="BL342" s="17" t="s">
        <v>175</v>
      </c>
      <c r="BM342" s="248" t="s">
        <v>1036</v>
      </c>
    </row>
    <row r="343" s="13" customFormat="1">
      <c r="A343" s="13"/>
      <c r="B343" s="264"/>
      <c r="C343" s="265"/>
      <c r="D343" s="250" t="s">
        <v>178</v>
      </c>
      <c r="E343" s="266" t="s">
        <v>1</v>
      </c>
      <c r="F343" s="267" t="s">
        <v>1030</v>
      </c>
      <c r="G343" s="265"/>
      <c r="H343" s="268">
        <v>221.5</v>
      </c>
      <c r="I343" s="269"/>
      <c r="J343" s="265"/>
      <c r="K343" s="265"/>
      <c r="L343" s="270"/>
      <c r="M343" s="271"/>
      <c r="N343" s="272"/>
      <c r="O343" s="272"/>
      <c r="P343" s="272"/>
      <c r="Q343" s="272"/>
      <c r="R343" s="272"/>
      <c r="S343" s="272"/>
      <c r="T343" s="27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74" t="s">
        <v>178</v>
      </c>
      <c r="AU343" s="274" t="s">
        <v>89</v>
      </c>
      <c r="AV343" s="13" t="s">
        <v>89</v>
      </c>
      <c r="AW343" s="13" t="s">
        <v>36</v>
      </c>
      <c r="AX343" s="13" t="s">
        <v>80</v>
      </c>
      <c r="AY343" s="274" t="s">
        <v>170</v>
      </c>
    </row>
    <row r="344" s="13" customFormat="1">
      <c r="A344" s="13"/>
      <c r="B344" s="264"/>
      <c r="C344" s="265"/>
      <c r="D344" s="250" t="s">
        <v>178</v>
      </c>
      <c r="E344" s="266" t="s">
        <v>1</v>
      </c>
      <c r="F344" s="267" t="s">
        <v>1031</v>
      </c>
      <c r="G344" s="265"/>
      <c r="H344" s="268">
        <v>51.5</v>
      </c>
      <c r="I344" s="269"/>
      <c r="J344" s="265"/>
      <c r="K344" s="265"/>
      <c r="L344" s="270"/>
      <c r="M344" s="271"/>
      <c r="N344" s="272"/>
      <c r="O344" s="272"/>
      <c r="P344" s="272"/>
      <c r="Q344" s="272"/>
      <c r="R344" s="272"/>
      <c r="S344" s="272"/>
      <c r="T344" s="27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74" t="s">
        <v>178</v>
      </c>
      <c r="AU344" s="274" t="s">
        <v>89</v>
      </c>
      <c r="AV344" s="13" t="s">
        <v>89</v>
      </c>
      <c r="AW344" s="13" t="s">
        <v>36</v>
      </c>
      <c r="AX344" s="13" t="s">
        <v>80</v>
      </c>
      <c r="AY344" s="274" t="s">
        <v>170</v>
      </c>
    </row>
    <row r="345" s="13" customFormat="1">
      <c r="A345" s="13"/>
      <c r="B345" s="264"/>
      <c r="C345" s="265"/>
      <c r="D345" s="250" t="s">
        <v>178</v>
      </c>
      <c r="E345" s="266" t="s">
        <v>1</v>
      </c>
      <c r="F345" s="267" t="s">
        <v>1032</v>
      </c>
      <c r="G345" s="265"/>
      <c r="H345" s="268">
        <v>42</v>
      </c>
      <c r="I345" s="269"/>
      <c r="J345" s="265"/>
      <c r="K345" s="265"/>
      <c r="L345" s="270"/>
      <c r="M345" s="271"/>
      <c r="N345" s="272"/>
      <c r="O345" s="272"/>
      <c r="P345" s="272"/>
      <c r="Q345" s="272"/>
      <c r="R345" s="272"/>
      <c r="S345" s="272"/>
      <c r="T345" s="27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74" t="s">
        <v>178</v>
      </c>
      <c r="AU345" s="274" t="s">
        <v>89</v>
      </c>
      <c r="AV345" s="13" t="s">
        <v>89</v>
      </c>
      <c r="AW345" s="13" t="s">
        <v>36</v>
      </c>
      <c r="AX345" s="13" t="s">
        <v>80</v>
      </c>
      <c r="AY345" s="274" t="s">
        <v>170</v>
      </c>
    </row>
    <row r="346" s="13" customFormat="1">
      <c r="A346" s="13"/>
      <c r="B346" s="264"/>
      <c r="C346" s="265"/>
      <c r="D346" s="250" t="s">
        <v>178</v>
      </c>
      <c r="E346" s="266" t="s">
        <v>1</v>
      </c>
      <c r="F346" s="267" t="s">
        <v>1033</v>
      </c>
      <c r="G346" s="265"/>
      <c r="H346" s="268">
        <v>208.5</v>
      </c>
      <c r="I346" s="269"/>
      <c r="J346" s="265"/>
      <c r="K346" s="265"/>
      <c r="L346" s="270"/>
      <c r="M346" s="271"/>
      <c r="N346" s="272"/>
      <c r="O346" s="272"/>
      <c r="P346" s="272"/>
      <c r="Q346" s="272"/>
      <c r="R346" s="272"/>
      <c r="S346" s="272"/>
      <c r="T346" s="27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74" t="s">
        <v>178</v>
      </c>
      <c r="AU346" s="274" t="s">
        <v>89</v>
      </c>
      <c r="AV346" s="13" t="s">
        <v>89</v>
      </c>
      <c r="AW346" s="13" t="s">
        <v>36</v>
      </c>
      <c r="AX346" s="13" t="s">
        <v>80</v>
      </c>
      <c r="AY346" s="274" t="s">
        <v>170</v>
      </c>
    </row>
    <row r="347" s="13" customFormat="1">
      <c r="A347" s="13"/>
      <c r="B347" s="264"/>
      <c r="C347" s="265"/>
      <c r="D347" s="250" t="s">
        <v>178</v>
      </c>
      <c r="E347" s="266" t="s">
        <v>1</v>
      </c>
      <c r="F347" s="267" t="s">
        <v>996</v>
      </c>
      <c r="G347" s="265"/>
      <c r="H347" s="268">
        <v>238</v>
      </c>
      <c r="I347" s="269"/>
      <c r="J347" s="265"/>
      <c r="K347" s="265"/>
      <c r="L347" s="270"/>
      <c r="M347" s="271"/>
      <c r="N347" s="272"/>
      <c r="O347" s="272"/>
      <c r="P347" s="272"/>
      <c r="Q347" s="272"/>
      <c r="R347" s="272"/>
      <c r="S347" s="272"/>
      <c r="T347" s="27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74" t="s">
        <v>178</v>
      </c>
      <c r="AU347" s="274" t="s">
        <v>89</v>
      </c>
      <c r="AV347" s="13" t="s">
        <v>89</v>
      </c>
      <c r="AW347" s="13" t="s">
        <v>36</v>
      </c>
      <c r="AX347" s="13" t="s">
        <v>80</v>
      </c>
      <c r="AY347" s="274" t="s">
        <v>170</v>
      </c>
    </row>
    <row r="348" s="13" customFormat="1">
      <c r="A348" s="13"/>
      <c r="B348" s="264"/>
      <c r="C348" s="265"/>
      <c r="D348" s="250" t="s">
        <v>178</v>
      </c>
      <c r="E348" s="266" t="s">
        <v>1</v>
      </c>
      <c r="F348" s="267" t="s">
        <v>1000</v>
      </c>
      <c r="G348" s="265"/>
      <c r="H348" s="268">
        <v>117</v>
      </c>
      <c r="I348" s="269"/>
      <c r="J348" s="265"/>
      <c r="K348" s="265"/>
      <c r="L348" s="270"/>
      <c r="M348" s="271"/>
      <c r="N348" s="272"/>
      <c r="O348" s="272"/>
      <c r="P348" s="272"/>
      <c r="Q348" s="272"/>
      <c r="R348" s="272"/>
      <c r="S348" s="272"/>
      <c r="T348" s="27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74" t="s">
        <v>178</v>
      </c>
      <c r="AU348" s="274" t="s">
        <v>89</v>
      </c>
      <c r="AV348" s="13" t="s">
        <v>89</v>
      </c>
      <c r="AW348" s="13" t="s">
        <v>36</v>
      </c>
      <c r="AX348" s="13" t="s">
        <v>80</v>
      </c>
      <c r="AY348" s="274" t="s">
        <v>170</v>
      </c>
    </row>
    <row r="349" s="14" customFormat="1">
      <c r="A349" s="14"/>
      <c r="B349" s="275"/>
      <c r="C349" s="276"/>
      <c r="D349" s="250" t="s">
        <v>178</v>
      </c>
      <c r="E349" s="277" t="s">
        <v>1</v>
      </c>
      <c r="F349" s="278" t="s">
        <v>186</v>
      </c>
      <c r="G349" s="276"/>
      <c r="H349" s="279">
        <v>878.5</v>
      </c>
      <c r="I349" s="280"/>
      <c r="J349" s="276"/>
      <c r="K349" s="276"/>
      <c r="L349" s="281"/>
      <c r="M349" s="282"/>
      <c r="N349" s="283"/>
      <c r="O349" s="283"/>
      <c r="P349" s="283"/>
      <c r="Q349" s="283"/>
      <c r="R349" s="283"/>
      <c r="S349" s="283"/>
      <c r="T349" s="28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85" t="s">
        <v>178</v>
      </c>
      <c r="AU349" s="285" t="s">
        <v>89</v>
      </c>
      <c r="AV349" s="14" t="s">
        <v>175</v>
      </c>
      <c r="AW349" s="14" t="s">
        <v>36</v>
      </c>
      <c r="AX349" s="14" t="s">
        <v>87</v>
      </c>
      <c r="AY349" s="285" t="s">
        <v>170</v>
      </c>
    </row>
    <row r="350" s="2" customFormat="1" ht="16.5" customHeight="1">
      <c r="A350" s="38"/>
      <c r="B350" s="39"/>
      <c r="C350" s="236" t="s">
        <v>1037</v>
      </c>
      <c r="D350" s="236" t="s">
        <v>171</v>
      </c>
      <c r="E350" s="237" t="s">
        <v>879</v>
      </c>
      <c r="F350" s="238" t="s">
        <v>880</v>
      </c>
      <c r="G350" s="239" t="s">
        <v>881</v>
      </c>
      <c r="H350" s="240">
        <v>5</v>
      </c>
      <c r="I350" s="241"/>
      <c r="J350" s="242">
        <f>ROUND(I350*H350,2)</f>
        <v>0</v>
      </c>
      <c r="K350" s="243"/>
      <c r="L350" s="44"/>
      <c r="M350" s="244" t="s">
        <v>1</v>
      </c>
      <c r="N350" s="245" t="s">
        <v>45</v>
      </c>
      <c r="O350" s="91"/>
      <c r="P350" s="246">
        <f>O350*H350</f>
        <v>0</v>
      </c>
      <c r="Q350" s="246">
        <v>0.00017000000000000001</v>
      </c>
      <c r="R350" s="246">
        <f>Q350*H350</f>
        <v>0.00085000000000000006</v>
      </c>
      <c r="S350" s="246">
        <v>0</v>
      </c>
      <c r="T350" s="247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48" t="s">
        <v>175</v>
      </c>
      <c r="AT350" s="248" t="s">
        <v>171</v>
      </c>
      <c r="AU350" s="248" t="s">
        <v>89</v>
      </c>
      <c r="AY350" s="17" t="s">
        <v>170</v>
      </c>
      <c r="BE350" s="249">
        <f>IF(N350="základní",J350,0)</f>
        <v>0</v>
      </c>
      <c r="BF350" s="249">
        <f>IF(N350="snížená",J350,0)</f>
        <v>0</v>
      </c>
      <c r="BG350" s="249">
        <f>IF(N350="zákl. přenesená",J350,0)</f>
        <v>0</v>
      </c>
      <c r="BH350" s="249">
        <f>IF(N350="sníž. přenesená",J350,0)</f>
        <v>0</v>
      </c>
      <c r="BI350" s="249">
        <f>IF(N350="nulová",J350,0)</f>
        <v>0</v>
      </c>
      <c r="BJ350" s="17" t="s">
        <v>87</v>
      </c>
      <c r="BK350" s="249">
        <f>ROUND(I350*H350,2)</f>
        <v>0</v>
      </c>
      <c r="BL350" s="17" t="s">
        <v>175</v>
      </c>
      <c r="BM350" s="248" t="s">
        <v>1038</v>
      </c>
    </row>
    <row r="351" s="13" customFormat="1">
      <c r="A351" s="13"/>
      <c r="B351" s="264"/>
      <c r="C351" s="265"/>
      <c r="D351" s="250" t="s">
        <v>178</v>
      </c>
      <c r="E351" s="266" t="s">
        <v>1</v>
      </c>
      <c r="F351" s="267" t="s">
        <v>226</v>
      </c>
      <c r="G351" s="265"/>
      <c r="H351" s="268">
        <v>5</v>
      </c>
      <c r="I351" s="269"/>
      <c r="J351" s="265"/>
      <c r="K351" s="265"/>
      <c r="L351" s="270"/>
      <c r="M351" s="271"/>
      <c r="N351" s="272"/>
      <c r="O351" s="272"/>
      <c r="P351" s="272"/>
      <c r="Q351" s="272"/>
      <c r="R351" s="272"/>
      <c r="S351" s="272"/>
      <c r="T351" s="27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74" t="s">
        <v>178</v>
      </c>
      <c r="AU351" s="274" t="s">
        <v>89</v>
      </c>
      <c r="AV351" s="13" t="s">
        <v>89</v>
      </c>
      <c r="AW351" s="13" t="s">
        <v>36</v>
      </c>
      <c r="AX351" s="13" t="s">
        <v>80</v>
      </c>
      <c r="AY351" s="274" t="s">
        <v>170</v>
      </c>
    </row>
    <row r="352" s="14" customFormat="1">
      <c r="A352" s="14"/>
      <c r="B352" s="275"/>
      <c r="C352" s="276"/>
      <c r="D352" s="250" t="s">
        <v>178</v>
      </c>
      <c r="E352" s="277" t="s">
        <v>1</v>
      </c>
      <c r="F352" s="278" t="s">
        <v>186</v>
      </c>
      <c r="G352" s="276"/>
      <c r="H352" s="279">
        <v>5</v>
      </c>
      <c r="I352" s="280"/>
      <c r="J352" s="276"/>
      <c r="K352" s="276"/>
      <c r="L352" s="281"/>
      <c r="M352" s="282"/>
      <c r="N352" s="283"/>
      <c r="O352" s="283"/>
      <c r="P352" s="283"/>
      <c r="Q352" s="283"/>
      <c r="R352" s="283"/>
      <c r="S352" s="283"/>
      <c r="T352" s="28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85" t="s">
        <v>178</v>
      </c>
      <c r="AU352" s="285" t="s">
        <v>89</v>
      </c>
      <c r="AV352" s="14" t="s">
        <v>175</v>
      </c>
      <c r="AW352" s="14" t="s">
        <v>36</v>
      </c>
      <c r="AX352" s="14" t="s">
        <v>87</v>
      </c>
      <c r="AY352" s="285" t="s">
        <v>170</v>
      </c>
    </row>
    <row r="353" s="2" customFormat="1" ht="16.5" customHeight="1">
      <c r="A353" s="38"/>
      <c r="B353" s="39"/>
      <c r="C353" s="236" t="s">
        <v>577</v>
      </c>
      <c r="D353" s="236" t="s">
        <v>171</v>
      </c>
      <c r="E353" s="237" t="s">
        <v>883</v>
      </c>
      <c r="F353" s="238" t="s">
        <v>884</v>
      </c>
      <c r="G353" s="239" t="s">
        <v>793</v>
      </c>
      <c r="H353" s="240">
        <v>22</v>
      </c>
      <c r="I353" s="241"/>
      <c r="J353" s="242">
        <f>ROUND(I353*H353,2)</f>
        <v>0</v>
      </c>
      <c r="K353" s="243"/>
      <c r="L353" s="44"/>
      <c r="M353" s="244" t="s">
        <v>1</v>
      </c>
      <c r="N353" s="245" t="s">
        <v>45</v>
      </c>
      <c r="O353" s="91"/>
      <c r="P353" s="246">
        <f>O353*H353</f>
        <v>0</v>
      </c>
      <c r="Q353" s="246">
        <v>0.0070200000000000002</v>
      </c>
      <c r="R353" s="246">
        <f>Q353*H353</f>
        <v>0.15443999999999999</v>
      </c>
      <c r="S353" s="246">
        <v>0</v>
      </c>
      <c r="T353" s="247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48" t="s">
        <v>175</v>
      </c>
      <c r="AT353" s="248" t="s">
        <v>171</v>
      </c>
      <c r="AU353" s="248" t="s">
        <v>89</v>
      </c>
      <c r="AY353" s="17" t="s">
        <v>170</v>
      </c>
      <c r="BE353" s="249">
        <f>IF(N353="základní",J353,0)</f>
        <v>0</v>
      </c>
      <c r="BF353" s="249">
        <f>IF(N353="snížená",J353,0)</f>
        <v>0</v>
      </c>
      <c r="BG353" s="249">
        <f>IF(N353="zákl. přenesená",J353,0)</f>
        <v>0</v>
      </c>
      <c r="BH353" s="249">
        <f>IF(N353="sníž. přenesená",J353,0)</f>
        <v>0</v>
      </c>
      <c r="BI353" s="249">
        <f>IF(N353="nulová",J353,0)</f>
        <v>0</v>
      </c>
      <c r="BJ353" s="17" t="s">
        <v>87</v>
      </c>
      <c r="BK353" s="249">
        <f>ROUND(I353*H353,2)</f>
        <v>0</v>
      </c>
      <c r="BL353" s="17" t="s">
        <v>175</v>
      </c>
      <c r="BM353" s="248" t="s">
        <v>1039</v>
      </c>
    </row>
    <row r="354" s="13" customFormat="1">
      <c r="A354" s="13"/>
      <c r="B354" s="264"/>
      <c r="C354" s="265"/>
      <c r="D354" s="250" t="s">
        <v>178</v>
      </c>
      <c r="E354" s="266" t="s">
        <v>1</v>
      </c>
      <c r="F354" s="267" t="s">
        <v>1040</v>
      </c>
      <c r="G354" s="265"/>
      <c r="H354" s="268">
        <v>22</v>
      </c>
      <c r="I354" s="269"/>
      <c r="J354" s="265"/>
      <c r="K354" s="265"/>
      <c r="L354" s="270"/>
      <c r="M354" s="271"/>
      <c r="N354" s="272"/>
      <c r="O354" s="272"/>
      <c r="P354" s="272"/>
      <c r="Q354" s="272"/>
      <c r="R354" s="272"/>
      <c r="S354" s="272"/>
      <c r="T354" s="27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74" t="s">
        <v>178</v>
      </c>
      <c r="AU354" s="274" t="s">
        <v>89</v>
      </c>
      <c r="AV354" s="13" t="s">
        <v>89</v>
      </c>
      <c r="AW354" s="13" t="s">
        <v>36</v>
      </c>
      <c r="AX354" s="13" t="s">
        <v>80</v>
      </c>
      <c r="AY354" s="274" t="s">
        <v>170</v>
      </c>
    </row>
    <row r="355" s="14" customFormat="1">
      <c r="A355" s="14"/>
      <c r="B355" s="275"/>
      <c r="C355" s="276"/>
      <c r="D355" s="250" t="s">
        <v>178</v>
      </c>
      <c r="E355" s="277" t="s">
        <v>1</v>
      </c>
      <c r="F355" s="278" t="s">
        <v>186</v>
      </c>
      <c r="G355" s="276"/>
      <c r="H355" s="279">
        <v>22</v>
      </c>
      <c r="I355" s="280"/>
      <c r="J355" s="276"/>
      <c r="K355" s="276"/>
      <c r="L355" s="281"/>
      <c r="M355" s="282"/>
      <c r="N355" s="283"/>
      <c r="O355" s="283"/>
      <c r="P355" s="283"/>
      <c r="Q355" s="283"/>
      <c r="R355" s="283"/>
      <c r="S355" s="283"/>
      <c r="T355" s="28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85" t="s">
        <v>178</v>
      </c>
      <c r="AU355" s="285" t="s">
        <v>89</v>
      </c>
      <c r="AV355" s="14" t="s">
        <v>175</v>
      </c>
      <c r="AW355" s="14" t="s">
        <v>36</v>
      </c>
      <c r="AX355" s="14" t="s">
        <v>87</v>
      </c>
      <c r="AY355" s="285" t="s">
        <v>170</v>
      </c>
    </row>
    <row r="356" s="2" customFormat="1" ht="33" customHeight="1">
      <c r="A356" s="38"/>
      <c r="B356" s="39"/>
      <c r="C356" s="236" t="s">
        <v>832</v>
      </c>
      <c r="D356" s="236" t="s">
        <v>171</v>
      </c>
      <c r="E356" s="237" t="s">
        <v>890</v>
      </c>
      <c r="F356" s="238" t="s">
        <v>891</v>
      </c>
      <c r="G356" s="239" t="s">
        <v>892</v>
      </c>
      <c r="H356" s="240">
        <v>2</v>
      </c>
      <c r="I356" s="241"/>
      <c r="J356" s="242">
        <f>ROUND(I356*H356,2)</f>
        <v>0</v>
      </c>
      <c r="K356" s="243"/>
      <c r="L356" s="44"/>
      <c r="M356" s="244" t="s">
        <v>1</v>
      </c>
      <c r="N356" s="245" t="s">
        <v>45</v>
      </c>
      <c r="O356" s="91"/>
      <c r="P356" s="246">
        <f>O356*H356</f>
        <v>0</v>
      </c>
      <c r="Q356" s="246">
        <v>0</v>
      </c>
      <c r="R356" s="246">
        <f>Q356*H356</f>
        <v>0</v>
      </c>
      <c r="S356" s="246">
        <v>0</v>
      </c>
      <c r="T356" s="247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48" t="s">
        <v>175</v>
      </c>
      <c r="AT356" s="248" t="s">
        <v>171</v>
      </c>
      <c r="AU356" s="248" t="s">
        <v>89</v>
      </c>
      <c r="AY356" s="17" t="s">
        <v>170</v>
      </c>
      <c r="BE356" s="249">
        <f>IF(N356="základní",J356,0)</f>
        <v>0</v>
      </c>
      <c r="BF356" s="249">
        <f>IF(N356="snížená",J356,0)</f>
        <v>0</v>
      </c>
      <c r="BG356" s="249">
        <f>IF(N356="zákl. přenesená",J356,0)</f>
        <v>0</v>
      </c>
      <c r="BH356" s="249">
        <f>IF(N356="sníž. přenesená",J356,0)</f>
        <v>0</v>
      </c>
      <c r="BI356" s="249">
        <f>IF(N356="nulová",J356,0)</f>
        <v>0</v>
      </c>
      <c r="BJ356" s="17" t="s">
        <v>87</v>
      </c>
      <c r="BK356" s="249">
        <f>ROUND(I356*H356,2)</f>
        <v>0</v>
      </c>
      <c r="BL356" s="17" t="s">
        <v>175</v>
      </c>
      <c r="BM356" s="248" t="s">
        <v>1041</v>
      </c>
    </row>
    <row r="357" s="13" customFormat="1">
      <c r="A357" s="13"/>
      <c r="B357" s="264"/>
      <c r="C357" s="265"/>
      <c r="D357" s="250" t="s">
        <v>178</v>
      </c>
      <c r="E357" s="266" t="s">
        <v>1</v>
      </c>
      <c r="F357" s="267" t="s">
        <v>89</v>
      </c>
      <c r="G357" s="265"/>
      <c r="H357" s="268">
        <v>2</v>
      </c>
      <c r="I357" s="269"/>
      <c r="J357" s="265"/>
      <c r="K357" s="265"/>
      <c r="L357" s="270"/>
      <c r="M357" s="271"/>
      <c r="N357" s="272"/>
      <c r="O357" s="272"/>
      <c r="P357" s="272"/>
      <c r="Q357" s="272"/>
      <c r="R357" s="272"/>
      <c r="S357" s="272"/>
      <c r="T357" s="27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74" t="s">
        <v>178</v>
      </c>
      <c r="AU357" s="274" t="s">
        <v>89</v>
      </c>
      <c r="AV357" s="13" t="s">
        <v>89</v>
      </c>
      <c r="AW357" s="13" t="s">
        <v>36</v>
      </c>
      <c r="AX357" s="13" t="s">
        <v>80</v>
      </c>
      <c r="AY357" s="274" t="s">
        <v>170</v>
      </c>
    </row>
    <row r="358" s="14" customFormat="1">
      <c r="A358" s="14"/>
      <c r="B358" s="275"/>
      <c r="C358" s="276"/>
      <c r="D358" s="250" t="s">
        <v>178</v>
      </c>
      <c r="E358" s="277" t="s">
        <v>1</v>
      </c>
      <c r="F358" s="278" t="s">
        <v>186</v>
      </c>
      <c r="G358" s="276"/>
      <c r="H358" s="279">
        <v>2</v>
      </c>
      <c r="I358" s="280"/>
      <c r="J358" s="276"/>
      <c r="K358" s="276"/>
      <c r="L358" s="281"/>
      <c r="M358" s="282"/>
      <c r="N358" s="283"/>
      <c r="O358" s="283"/>
      <c r="P358" s="283"/>
      <c r="Q358" s="283"/>
      <c r="R358" s="283"/>
      <c r="S358" s="283"/>
      <c r="T358" s="28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85" t="s">
        <v>178</v>
      </c>
      <c r="AU358" s="285" t="s">
        <v>89</v>
      </c>
      <c r="AV358" s="14" t="s">
        <v>175</v>
      </c>
      <c r="AW358" s="14" t="s">
        <v>36</v>
      </c>
      <c r="AX358" s="14" t="s">
        <v>87</v>
      </c>
      <c r="AY358" s="285" t="s">
        <v>170</v>
      </c>
    </row>
    <row r="359" s="2" customFormat="1" ht="16.5" customHeight="1">
      <c r="A359" s="38"/>
      <c r="B359" s="39"/>
      <c r="C359" s="236" t="s">
        <v>582</v>
      </c>
      <c r="D359" s="236" t="s">
        <v>171</v>
      </c>
      <c r="E359" s="237" t="s">
        <v>844</v>
      </c>
      <c r="F359" s="238" t="s">
        <v>845</v>
      </c>
      <c r="G359" s="239" t="s">
        <v>793</v>
      </c>
      <c r="H359" s="240">
        <v>17</v>
      </c>
      <c r="I359" s="241"/>
      <c r="J359" s="242">
        <f>ROUND(I359*H359,2)</f>
        <v>0</v>
      </c>
      <c r="K359" s="243"/>
      <c r="L359" s="44"/>
      <c r="M359" s="244" t="s">
        <v>1</v>
      </c>
      <c r="N359" s="245" t="s">
        <v>45</v>
      </c>
      <c r="O359" s="91"/>
      <c r="P359" s="246">
        <f>O359*H359</f>
        <v>0</v>
      </c>
      <c r="Q359" s="246">
        <v>0.505</v>
      </c>
      <c r="R359" s="246">
        <f>Q359*H359</f>
        <v>8.5850000000000009</v>
      </c>
      <c r="S359" s="246">
        <v>0</v>
      </c>
      <c r="T359" s="247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48" t="s">
        <v>175</v>
      </c>
      <c r="AT359" s="248" t="s">
        <v>171</v>
      </c>
      <c r="AU359" s="248" t="s">
        <v>89</v>
      </c>
      <c r="AY359" s="17" t="s">
        <v>170</v>
      </c>
      <c r="BE359" s="249">
        <f>IF(N359="základní",J359,0)</f>
        <v>0</v>
      </c>
      <c r="BF359" s="249">
        <f>IF(N359="snížená",J359,0)</f>
        <v>0</v>
      </c>
      <c r="BG359" s="249">
        <f>IF(N359="zákl. přenesená",J359,0)</f>
        <v>0</v>
      </c>
      <c r="BH359" s="249">
        <f>IF(N359="sníž. přenesená",J359,0)</f>
        <v>0</v>
      </c>
      <c r="BI359" s="249">
        <f>IF(N359="nulová",J359,0)</f>
        <v>0</v>
      </c>
      <c r="BJ359" s="17" t="s">
        <v>87</v>
      </c>
      <c r="BK359" s="249">
        <f>ROUND(I359*H359,2)</f>
        <v>0</v>
      </c>
      <c r="BL359" s="17" t="s">
        <v>175</v>
      </c>
      <c r="BM359" s="248" t="s">
        <v>1042</v>
      </c>
    </row>
    <row r="360" s="13" customFormat="1">
      <c r="A360" s="13"/>
      <c r="B360" s="264"/>
      <c r="C360" s="265"/>
      <c r="D360" s="250" t="s">
        <v>178</v>
      </c>
      <c r="E360" s="266" t="s">
        <v>1</v>
      </c>
      <c r="F360" s="267" t="s">
        <v>1043</v>
      </c>
      <c r="G360" s="265"/>
      <c r="H360" s="268">
        <v>17</v>
      </c>
      <c r="I360" s="269"/>
      <c r="J360" s="265"/>
      <c r="K360" s="265"/>
      <c r="L360" s="270"/>
      <c r="M360" s="271"/>
      <c r="N360" s="272"/>
      <c r="O360" s="272"/>
      <c r="P360" s="272"/>
      <c r="Q360" s="272"/>
      <c r="R360" s="272"/>
      <c r="S360" s="272"/>
      <c r="T360" s="27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74" t="s">
        <v>178</v>
      </c>
      <c r="AU360" s="274" t="s">
        <v>89</v>
      </c>
      <c r="AV360" s="13" t="s">
        <v>89</v>
      </c>
      <c r="AW360" s="13" t="s">
        <v>36</v>
      </c>
      <c r="AX360" s="13" t="s">
        <v>80</v>
      </c>
      <c r="AY360" s="274" t="s">
        <v>170</v>
      </c>
    </row>
    <row r="361" s="14" customFormat="1">
      <c r="A361" s="14"/>
      <c r="B361" s="275"/>
      <c r="C361" s="276"/>
      <c r="D361" s="250" t="s">
        <v>178</v>
      </c>
      <c r="E361" s="277" t="s">
        <v>1</v>
      </c>
      <c r="F361" s="278" t="s">
        <v>186</v>
      </c>
      <c r="G361" s="276"/>
      <c r="H361" s="279">
        <v>17</v>
      </c>
      <c r="I361" s="280"/>
      <c r="J361" s="276"/>
      <c r="K361" s="276"/>
      <c r="L361" s="281"/>
      <c r="M361" s="282"/>
      <c r="N361" s="283"/>
      <c r="O361" s="283"/>
      <c r="P361" s="283"/>
      <c r="Q361" s="283"/>
      <c r="R361" s="283"/>
      <c r="S361" s="283"/>
      <c r="T361" s="28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85" t="s">
        <v>178</v>
      </c>
      <c r="AU361" s="285" t="s">
        <v>89</v>
      </c>
      <c r="AV361" s="14" t="s">
        <v>175</v>
      </c>
      <c r="AW361" s="14" t="s">
        <v>36</v>
      </c>
      <c r="AX361" s="14" t="s">
        <v>87</v>
      </c>
      <c r="AY361" s="285" t="s">
        <v>170</v>
      </c>
    </row>
    <row r="362" s="2" customFormat="1" ht="16.5" customHeight="1">
      <c r="A362" s="38"/>
      <c r="B362" s="39"/>
      <c r="C362" s="236" t="s">
        <v>1044</v>
      </c>
      <c r="D362" s="236" t="s">
        <v>171</v>
      </c>
      <c r="E362" s="237" t="s">
        <v>848</v>
      </c>
      <c r="F362" s="238" t="s">
        <v>849</v>
      </c>
      <c r="G362" s="239" t="s">
        <v>793</v>
      </c>
      <c r="H362" s="240">
        <v>4</v>
      </c>
      <c r="I362" s="241"/>
      <c r="J362" s="242">
        <f>ROUND(I362*H362,2)</f>
        <v>0</v>
      </c>
      <c r="K362" s="243"/>
      <c r="L362" s="44"/>
      <c r="M362" s="244" t="s">
        <v>1</v>
      </c>
      <c r="N362" s="245" t="s">
        <v>45</v>
      </c>
      <c r="O362" s="91"/>
      <c r="P362" s="246">
        <f>O362*H362</f>
        <v>0</v>
      </c>
      <c r="Q362" s="246">
        <v>1</v>
      </c>
      <c r="R362" s="246">
        <f>Q362*H362</f>
        <v>4</v>
      </c>
      <c r="S362" s="246">
        <v>0</v>
      </c>
      <c r="T362" s="247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48" t="s">
        <v>175</v>
      </c>
      <c r="AT362" s="248" t="s">
        <v>171</v>
      </c>
      <c r="AU362" s="248" t="s">
        <v>89</v>
      </c>
      <c r="AY362" s="17" t="s">
        <v>170</v>
      </c>
      <c r="BE362" s="249">
        <f>IF(N362="základní",J362,0)</f>
        <v>0</v>
      </c>
      <c r="BF362" s="249">
        <f>IF(N362="snížená",J362,0)</f>
        <v>0</v>
      </c>
      <c r="BG362" s="249">
        <f>IF(N362="zákl. přenesená",J362,0)</f>
        <v>0</v>
      </c>
      <c r="BH362" s="249">
        <f>IF(N362="sníž. přenesená",J362,0)</f>
        <v>0</v>
      </c>
      <c r="BI362" s="249">
        <f>IF(N362="nulová",J362,0)</f>
        <v>0</v>
      </c>
      <c r="BJ362" s="17" t="s">
        <v>87</v>
      </c>
      <c r="BK362" s="249">
        <f>ROUND(I362*H362,2)</f>
        <v>0</v>
      </c>
      <c r="BL362" s="17" t="s">
        <v>175</v>
      </c>
      <c r="BM362" s="248" t="s">
        <v>1045</v>
      </c>
    </row>
    <row r="363" s="13" customFormat="1">
      <c r="A363" s="13"/>
      <c r="B363" s="264"/>
      <c r="C363" s="265"/>
      <c r="D363" s="250" t="s">
        <v>178</v>
      </c>
      <c r="E363" s="266" t="s">
        <v>1</v>
      </c>
      <c r="F363" s="267" t="s">
        <v>175</v>
      </c>
      <c r="G363" s="265"/>
      <c r="H363" s="268">
        <v>4</v>
      </c>
      <c r="I363" s="269"/>
      <c r="J363" s="265"/>
      <c r="K363" s="265"/>
      <c r="L363" s="270"/>
      <c r="M363" s="271"/>
      <c r="N363" s="272"/>
      <c r="O363" s="272"/>
      <c r="P363" s="272"/>
      <c r="Q363" s="272"/>
      <c r="R363" s="272"/>
      <c r="S363" s="272"/>
      <c r="T363" s="27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74" t="s">
        <v>178</v>
      </c>
      <c r="AU363" s="274" t="s">
        <v>89</v>
      </c>
      <c r="AV363" s="13" t="s">
        <v>89</v>
      </c>
      <c r="AW363" s="13" t="s">
        <v>36</v>
      </c>
      <c r="AX363" s="13" t="s">
        <v>80</v>
      </c>
      <c r="AY363" s="274" t="s">
        <v>170</v>
      </c>
    </row>
    <row r="364" s="14" customFormat="1">
      <c r="A364" s="14"/>
      <c r="B364" s="275"/>
      <c r="C364" s="276"/>
      <c r="D364" s="250" t="s">
        <v>178</v>
      </c>
      <c r="E364" s="277" t="s">
        <v>1</v>
      </c>
      <c r="F364" s="278" t="s">
        <v>186</v>
      </c>
      <c r="G364" s="276"/>
      <c r="H364" s="279">
        <v>4</v>
      </c>
      <c r="I364" s="280"/>
      <c r="J364" s="276"/>
      <c r="K364" s="276"/>
      <c r="L364" s="281"/>
      <c r="M364" s="282"/>
      <c r="N364" s="283"/>
      <c r="O364" s="283"/>
      <c r="P364" s="283"/>
      <c r="Q364" s="283"/>
      <c r="R364" s="283"/>
      <c r="S364" s="283"/>
      <c r="T364" s="28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85" t="s">
        <v>178</v>
      </c>
      <c r="AU364" s="285" t="s">
        <v>89</v>
      </c>
      <c r="AV364" s="14" t="s">
        <v>175</v>
      </c>
      <c r="AW364" s="14" t="s">
        <v>36</v>
      </c>
      <c r="AX364" s="14" t="s">
        <v>87</v>
      </c>
      <c r="AY364" s="285" t="s">
        <v>170</v>
      </c>
    </row>
    <row r="365" s="2" customFormat="1" ht="16.5" customHeight="1">
      <c r="A365" s="38"/>
      <c r="B365" s="39"/>
      <c r="C365" s="236" t="s">
        <v>585</v>
      </c>
      <c r="D365" s="236" t="s">
        <v>171</v>
      </c>
      <c r="E365" s="237" t="s">
        <v>851</v>
      </c>
      <c r="F365" s="238" t="s">
        <v>852</v>
      </c>
      <c r="G365" s="239" t="s">
        <v>793</v>
      </c>
      <c r="H365" s="240">
        <v>10</v>
      </c>
      <c r="I365" s="241"/>
      <c r="J365" s="242">
        <f>ROUND(I365*H365,2)</f>
        <v>0</v>
      </c>
      <c r="K365" s="243"/>
      <c r="L365" s="44"/>
      <c r="M365" s="244" t="s">
        <v>1</v>
      </c>
      <c r="N365" s="245" t="s">
        <v>45</v>
      </c>
      <c r="O365" s="91"/>
      <c r="P365" s="246">
        <f>O365*H365</f>
        <v>0</v>
      </c>
      <c r="Q365" s="246">
        <v>0.25</v>
      </c>
      <c r="R365" s="246">
        <f>Q365*H365</f>
        <v>2.5</v>
      </c>
      <c r="S365" s="246">
        <v>0</v>
      </c>
      <c r="T365" s="247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8" t="s">
        <v>175</v>
      </c>
      <c r="AT365" s="248" t="s">
        <v>171</v>
      </c>
      <c r="AU365" s="248" t="s">
        <v>89</v>
      </c>
      <c r="AY365" s="17" t="s">
        <v>170</v>
      </c>
      <c r="BE365" s="249">
        <f>IF(N365="základní",J365,0)</f>
        <v>0</v>
      </c>
      <c r="BF365" s="249">
        <f>IF(N365="snížená",J365,0)</f>
        <v>0</v>
      </c>
      <c r="BG365" s="249">
        <f>IF(N365="zákl. přenesená",J365,0)</f>
        <v>0</v>
      </c>
      <c r="BH365" s="249">
        <f>IF(N365="sníž. přenesená",J365,0)</f>
        <v>0</v>
      </c>
      <c r="BI365" s="249">
        <f>IF(N365="nulová",J365,0)</f>
        <v>0</v>
      </c>
      <c r="BJ365" s="17" t="s">
        <v>87</v>
      </c>
      <c r="BK365" s="249">
        <f>ROUND(I365*H365,2)</f>
        <v>0</v>
      </c>
      <c r="BL365" s="17" t="s">
        <v>175</v>
      </c>
      <c r="BM365" s="248" t="s">
        <v>1046</v>
      </c>
    </row>
    <row r="366" s="13" customFormat="1">
      <c r="A366" s="13"/>
      <c r="B366" s="264"/>
      <c r="C366" s="265"/>
      <c r="D366" s="250" t="s">
        <v>178</v>
      </c>
      <c r="E366" s="266" t="s">
        <v>1</v>
      </c>
      <c r="F366" s="267" t="s">
        <v>230</v>
      </c>
      <c r="G366" s="265"/>
      <c r="H366" s="268">
        <v>10</v>
      </c>
      <c r="I366" s="269"/>
      <c r="J366" s="265"/>
      <c r="K366" s="265"/>
      <c r="L366" s="270"/>
      <c r="M366" s="271"/>
      <c r="N366" s="272"/>
      <c r="O366" s="272"/>
      <c r="P366" s="272"/>
      <c r="Q366" s="272"/>
      <c r="R366" s="272"/>
      <c r="S366" s="272"/>
      <c r="T366" s="27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74" t="s">
        <v>178</v>
      </c>
      <c r="AU366" s="274" t="s">
        <v>89</v>
      </c>
      <c r="AV366" s="13" t="s">
        <v>89</v>
      </c>
      <c r="AW366" s="13" t="s">
        <v>36</v>
      </c>
      <c r="AX366" s="13" t="s">
        <v>80</v>
      </c>
      <c r="AY366" s="274" t="s">
        <v>170</v>
      </c>
    </row>
    <row r="367" s="14" customFormat="1">
      <c r="A367" s="14"/>
      <c r="B367" s="275"/>
      <c r="C367" s="276"/>
      <c r="D367" s="250" t="s">
        <v>178</v>
      </c>
      <c r="E367" s="277" t="s">
        <v>1</v>
      </c>
      <c r="F367" s="278" t="s">
        <v>186</v>
      </c>
      <c r="G367" s="276"/>
      <c r="H367" s="279">
        <v>10</v>
      </c>
      <c r="I367" s="280"/>
      <c r="J367" s="276"/>
      <c r="K367" s="276"/>
      <c r="L367" s="281"/>
      <c r="M367" s="282"/>
      <c r="N367" s="283"/>
      <c r="O367" s="283"/>
      <c r="P367" s="283"/>
      <c r="Q367" s="283"/>
      <c r="R367" s="283"/>
      <c r="S367" s="283"/>
      <c r="T367" s="28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85" t="s">
        <v>178</v>
      </c>
      <c r="AU367" s="285" t="s">
        <v>89</v>
      </c>
      <c r="AV367" s="14" t="s">
        <v>175</v>
      </c>
      <c r="AW367" s="14" t="s">
        <v>36</v>
      </c>
      <c r="AX367" s="14" t="s">
        <v>87</v>
      </c>
      <c r="AY367" s="285" t="s">
        <v>170</v>
      </c>
    </row>
    <row r="368" s="2" customFormat="1" ht="16.5" customHeight="1">
      <c r="A368" s="38"/>
      <c r="B368" s="39"/>
      <c r="C368" s="236" t="s">
        <v>991</v>
      </c>
      <c r="D368" s="236" t="s">
        <v>171</v>
      </c>
      <c r="E368" s="237" t="s">
        <v>854</v>
      </c>
      <c r="F368" s="238" t="s">
        <v>855</v>
      </c>
      <c r="G368" s="239" t="s">
        <v>793</v>
      </c>
      <c r="H368" s="240">
        <v>13</v>
      </c>
      <c r="I368" s="241"/>
      <c r="J368" s="242">
        <f>ROUND(I368*H368,2)</f>
        <v>0</v>
      </c>
      <c r="K368" s="243"/>
      <c r="L368" s="44"/>
      <c r="M368" s="244" t="s">
        <v>1</v>
      </c>
      <c r="N368" s="245" t="s">
        <v>45</v>
      </c>
      <c r="O368" s="91"/>
      <c r="P368" s="246">
        <f>O368*H368</f>
        <v>0</v>
      </c>
      <c r="Q368" s="246">
        <v>0.5</v>
      </c>
      <c r="R368" s="246">
        <f>Q368*H368</f>
        <v>6.5</v>
      </c>
      <c r="S368" s="246">
        <v>0</v>
      </c>
      <c r="T368" s="247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48" t="s">
        <v>175</v>
      </c>
      <c r="AT368" s="248" t="s">
        <v>171</v>
      </c>
      <c r="AU368" s="248" t="s">
        <v>89</v>
      </c>
      <c r="AY368" s="17" t="s">
        <v>170</v>
      </c>
      <c r="BE368" s="249">
        <f>IF(N368="základní",J368,0)</f>
        <v>0</v>
      </c>
      <c r="BF368" s="249">
        <f>IF(N368="snížená",J368,0)</f>
        <v>0</v>
      </c>
      <c r="BG368" s="249">
        <f>IF(N368="zákl. přenesená",J368,0)</f>
        <v>0</v>
      </c>
      <c r="BH368" s="249">
        <f>IF(N368="sníž. přenesená",J368,0)</f>
        <v>0</v>
      </c>
      <c r="BI368" s="249">
        <f>IF(N368="nulová",J368,0)</f>
        <v>0</v>
      </c>
      <c r="BJ368" s="17" t="s">
        <v>87</v>
      </c>
      <c r="BK368" s="249">
        <f>ROUND(I368*H368,2)</f>
        <v>0</v>
      </c>
      <c r="BL368" s="17" t="s">
        <v>175</v>
      </c>
      <c r="BM368" s="248" t="s">
        <v>1047</v>
      </c>
    </row>
    <row r="369" s="13" customFormat="1">
      <c r="A369" s="13"/>
      <c r="B369" s="264"/>
      <c r="C369" s="265"/>
      <c r="D369" s="250" t="s">
        <v>178</v>
      </c>
      <c r="E369" s="266" t="s">
        <v>1</v>
      </c>
      <c r="F369" s="267" t="s">
        <v>1048</v>
      </c>
      <c r="G369" s="265"/>
      <c r="H369" s="268">
        <v>13</v>
      </c>
      <c r="I369" s="269"/>
      <c r="J369" s="265"/>
      <c r="K369" s="265"/>
      <c r="L369" s="270"/>
      <c r="M369" s="271"/>
      <c r="N369" s="272"/>
      <c r="O369" s="272"/>
      <c r="P369" s="272"/>
      <c r="Q369" s="272"/>
      <c r="R369" s="272"/>
      <c r="S369" s="272"/>
      <c r="T369" s="27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74" t="s">
        <v>178</v>
      </c>
      <c r="AU369" s="274" t="s">
        <v>89</v>
      </c>
      <c r="AV369" s="13" t="s">
        <v>89</v>
      </c>
      <c r="AW369" s="13" t="s">
        <v>36</v>
      </c>
      <c r="AX369" s="13" t="s">
        <v>80</v>
      </c>
      <c r="AY369" s="274" t="s">
        <v>170</v>
      </c>
    </row>
    <row r="370" s="14" customFormat="1">
      <c r="A370" s="14"/>
      <c r="B370" s="275"/>
      <c r="C370" s="276"/>
      <c r="D370" s="250" t="s">
        <v>178</v>
      </c>
      <c r="E370" s="277" t="s">
        <v>1</v>
      </c>
      <c r="F370" s="278" t="s">
        <v>186</v>
      </c>
      <c r="G370" s="276"/>
      <c r="H370" s="279">
        <v>13</v>
      </c>
      <c r="I370" s="280"/>
      <c r="J370" s="276"/>
      <c r="K370" s="276"/>
      <c r="L370" s="281"/>
      <c r="M370" s="282"/>
      <c r="N370" s="283"/>
      <c r="O370" s="283"/>
      <c r="P370" s="283"/>
      <c r="Q370" s="283"/>
      <c r="R370" s="283"/>
      <c r="S370" s="283"/>
      <c r="T370" s="28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85" t="s">
        <v>178</v>
      </c>
      <c r="AU370" s="285" t="s">
        <v>89</v>
      </c>
      <c r="AV370" s="14" t="s">
        <v>175</v>
      </c>
      <c r="AW370" s="14" t="s">
        <v>36</v>
      </c>
      <c r="AX370" s="14" t="s">
        <v>87</v>
      </c>
      <c r="AY370" s="285" t="s">
        <v>170</v>
      </c>
    </row>
    <row r="371" s="2" customFormat="1" ht="16.5" customHeight="1">
      <c r="A371" s="38"/>
      <c r="B371" s="39"/>
      <c r="C371" s="236" t="s">
        <v>846</v>
      </c>
      <c r="D371" s="236" t="s">
        <v>171</v>
      </c>
      <c r="E371" s="237" t="s">
        <v>857</v>
      </c>
      <c r="F371" s="238" t="s">
        <v>858</v>
      </c>
      <c r="G371" s="239" t="s">
        <v>793</v>
      </c>
      <c r="H371" s="240">
        <v>49</v>
      </c>
      <c r="I371" s="241"/>
      <c r="J371" s="242">
        <f>ROUND(I371*H371,2)</f>
        <v>0</v>
      </c>
      <c r="K371" s="243"/>
      <c r="L371" s="44"/>
      <c r="M371" s="244" t="s">
        <v>1</v>
      </c>
      <c r="N371" s="245" t="s">
        <v>45</v>
      </c>
      <c r="O371" s="91"/>
      <c r="P371" s="246">
        <f>O371*H371</f>
        <v>0</v>
      </c>
      <c r="Q371" s="246">
        <v>0.002</v>
      </c>
      <c r="R371" s="246">
        <f>Q371*H371</f>
        <v>0.098000000000000004</v>
      </c>
      <c r="S371" s="246">
        <v>0</v>
      </c>
      <c r="T371" s="247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8" t="s">
        <v>175</v>
      </c>
      <c r="AT371" s="248" t="s">
        <v>171</v>
      </c>
      <c r="AU371" s="248" t="s">
        <v>89</v>
      </c>
      <c r="AY371" s="17" t="s">
        <v>170</v>
      </c>
      <c r="BE371" s="249">
        <f>IF(N371="základní",J371,0)</f>
        <v>0</v>
      </c>
      <c r="BF371" s="249">
        <f>IF(N371="snížená",J371,0)</f>
        <v>0</v>
      </c>
      <c r="BG371" s="249">
        <f>IF(N371="zákl. přenesená",J371,0)</f>
        <v>0</v>
      </c>
      <c r="BH371" s="249">
        <f>IF(N371="sníž. přenesená",J371,0)</f>
        <v>0</v>
      </c>
      <c r="BI371" s="249">
        <f>IF(N371="nulová",J371,0)</f>
        <v>0</v>
      </c>
      <c r="BJ371" s="17" t="s">
        <v>87</v>
      </c>
      <c r="BK371" s="249">
        <f>ROUND(I371*H371,2)</f>
        <v>0</v>
      </c>
      <c r="BL371" s="17" t="s">
        <v>175</v>
      </c>
      <c r="BM371" s="248" t="s">
        <v>486</v>
      </c>
    </row>
    <row r="372" s="13" customFormat="1">
      <c r="A372" s="13"/>
      <c r="B372" s="264"/>
      <c r="C372" s="265"/>
      <c r="D372" s="250" t="s">
        <v>178</v>
      </c>
      <c r="E372" s="266" t="s">
        <v>1</v>
      </c>
      <c r="F372" s="267" t="s">
        <v>1049</v>
      </c>
      <c r="G372" s="265"/>
      <c r="H372" s="268">
        <v>49</v>
      </c>
      <c r="I372" s="269"/>
      <c r="J372" s="265"/>
      <c r="K372" s="265"/>
      <c r="L372" s="270"/>
      <c r="M372" s="271"/>
      <c r="N372" s="272"/>
      <c r="O372" s="272"/>
      <c r="P372" s="272"/>
      <c r="Q372" s="272"/>
      <c r="R372" s="272"/>
      <c r="S372" s="272"/>
      <c r="T372" s="27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74" t="s">
        <v>178</v>
      </c>
      <c r="AU372" s="274" t="s">
        <v>89</v>
      </c>
      <c r="AV372" s="13" t="s">
        <v>89</v>
      </c>
      <c r="AW372" s="13" t="s">
        <v>36</v>
      </c>
      <c r="AX372" s="13" t="s">
        <v>80</v>
      </c>
      <c r="AY372" s="274" t="s">
        <v>170</v>
      </c>
    </row>
    <row r="373" s="14" customFormat="1">
      <c r="A373" s="14"/>
      <c r="B373" s="275"/>
      <c r="C373" s="276"/>
      <c r="D373" s="250" t="s">
        <v>178</v>
      </c>
      <c r="E373" s="277" t="s">
        <v>1</v>
      </c>
      <c r="F373" s="278" t="s">
        <v>186</v>
      </c>
      <c r="G373" s="276"/>
      <c r="H373" s="279">
        <v>49</v>
      </c>
      <c r="I373" s="280"/>
      <c r="J373" s="276"/>
      <c r="K373" s="276"/>
      <c r="L373" s="281"/>
      <c r="M373" s="282"/>
      <c r="N373" s="283"/>
      <c r="O373" s="283"/>
      <c r="P373" s="283"/>
      <c r="Q373" s="283"/>
      <c r="R373" s="283"/>
      <c r="S373" s="283"/>
      <c r="T373" s="28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85" t="s">
        <v>178</v>
      </c>
      <c r="AU373" s="285" t="s">
        <v>89</v>
      </c>
      <c r="AV373" s="14" t="s">
        <v>175</v>
      </c>
      <c r="AW373" s="14" t="s">
        <v>36</v>
      </c>
      <c r="AX373" s="14" t="s">
        <v>87</v>
      </c>
      <c r="AY373" s="285" t="s">
        <v>170</v>
      </c>
    </row>
    <row r="374" s="2" customFormat="1" ht="21.75" customHeight="1">
      <c r="A374" s="38"/>
      <c r="B374" s="39"/>
      <c r="C374" s="236" t="s">
        <v>1050</v>
      </c>
      <c r="D374" s="236" t="s">
        <v>171</v>
      </c>
      <c r="E374" s="237" t="s">
        <v>860</v>
      </c>
      <c r="F374" s="238" t="s">
        <v>861</v>
      </c>
      <c r="G374" s="239" t="s">
        <v>793</v>
      </c>
      <c r="H374" s="240">
        <v>19</v>
      </c>
      <c r="I374" s="241"/>
      <c r="J374" s="242">
        <f>ROUND(I374*H374,2)</f>
        <v>0</v>
      </c>
      <c r="K374" s="243"/>
      <c r="L374" s="44"/>
      <c r="M374" s="244" t="s">
        <v>1</v>
      </c>
      <c r="N374" s="245" t="s">
        <v>45</v>
      </c>
      <c r="O374" s="91"/>
      <c r="P374" s="246">
        <f>O374*H374</f>
        <v>0</v>
      </c>
      <c r="Q374" s="246">
        <v>1.6000000000000001</v>
      </c>
      <c r="R374" s="246">
        <f>Q374*H374</f>
        <v>30.400000000000002</v>
      </c>
      <c r="S374" s="246">
        <v>0</v>
      </c>
      <c r="T374" s="247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48" t="s">
        <v>175</v>
      </c>
      <c r="AT374" s="248" t="s">
        <v>171</v>
      </c>
      <c r="AU374" s="248" t="s">
        <v>89</v>
      </c>
      <c r="AY374" s="17" t="s">
        <v>170</v>
      </c>
      <c r="BE374" s="249">
        <f>IF(N374="základní",J374,0)</f>
        <v>0</v>
      </c>
      <c r="BF374" s="249">
        <f>IF(N374="snížená",J374,0)</f>
        <v>0</v>
      </c>
      <c r="BG374" s="249">
        <f>IF(N374="zákl. přenesená",J374,0)</f>
        <v>0</v>
      </c>
      <c r="BH374" s="249">
        <f>IF(N374="sníž. přenesená",J374,0)</f>
        <v>0</v>
      </c>
      <c r="BI374" s="249">
        <f>IF(N374="nulová",J374,0)</f>
        <v>0</v>
      </c>
      <c r="BJ374" s="17" t="s">
        <v>87</v>
      </c>
      <c r="BK374" s="249">
        <f>ROUND(I374*H374,2)</f>
        <v>0</v>
      </c>
      <c r="BL374" s="17" t="s">
        <v>175</v>
      </c>
      <c r="BM374" s="248" t="s">
        <v>1051</v>
      </c>
    </row>
    <row r="375" s="13" customFormat="1">
      <c r="A375" s="13"/>
      <c r="B375" s="264"/>
      <c r="C375" s="265"/>
      <c r="D375" s="250" t="s">
        <v>178</v>
      </c>
      <c r="E375" s="266" t="s">
        <v>1</v>
      </c>
      <c r="F375" s="267" t="s">
        <v>1052</v>
      </c>
      <c r="G375" s="265"/>
      <c r="H375" s="268">
        <v>19</v>
      </c>
      <c r="I375" s="269"/>
      <c r="J375" s="265"/>
      <c r="K375" s="265"/>
      <c r="L375" s="270"/>
      <c r="M375" s="271"/>
      <c r="N375" s="272"/>
      <c r="O375" s="272"/>
      <c r="P375" s="272"/>
      <c r="Q375" s="272"/>
      <c r="R375" s="272"/>
      <c r="S375" s="272"/>
      <c r="T375" s="27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74" t="s">
        <v>178</v>
      </c>
      <c r="AU375" s="274" t="s">
        <v>89</v>
      </c>
      <c r="AV375" s="13" t="s">
        <v>89</v>
      </c>
      <c r="AW375" s="13" t="s">
        <v>36</v>
      </c>
      <c r="AX375" s="13" t="s">
        <v>80</v>
      </c>
      <c r="AY375" s="274" t="s">
        <v>170</v>
      </c>
    </row>
    <row r="376" s="14" customFormat="1">
      <c r="A376" s="14"/>
      <c r="B376" s="275"/>
      <c r="C376" s="276"/>
      <c r="D376" s="250" t="s">
        <v>178</v>
      </c>
      <c r="E376" s="277" t="s">
        <v>1</v>
      </c>
      <c r="F376" s="278" t="s">
        <v>186</v>
      </c>
      <c r="G376" s="276"/>
      <c r="H376" s="279">
        <v>19</v>
      </c>
      <c r="I376" s="280"/>
      <c r="J376" s="276"/>
      <c r="K376" s="276"/>
      <c r="L376" s="281"/>
      <c r="M376" s="282"/>
      <c r="N376" s="283"/>
      <c r="O376" s="283"/>
      <c r="P376" s="283"/>
      <c r="Q376" s="283"/>
      <c r="R376" s="283"/>
      <c r="S376" s="283"/>
      <c r="T376" s="28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85" t="s">
        <v>178</v>
      </c>
      <c r="AU376" s="285" t="s">
        <v>89</v>
      </c>
      <c r="AV376" s="14" t="s">
        <v>175</v>
      </c>
      <c r="AW376" s="14" t="s">
        <v>36</v>
      </c>
      <c r="AX376" s="14" t="s">
        <v>87</v>
      </c>
      <c r="AY376" s="285" t="s">
        <v>170</v>
      </c>
    </row>
    <row r="377" s="2" customFormat="1" ht="16.5" customHeight="1">
      <c r="A377" s="38"/>
      <c r="B377" s="39"/>
      <c r="C377" s="236" t="s">
        <v>850</v>
      </c>
      <c r="D377" s="236" t="s">
        <v>171</v>
      </c>
      <c r="E377" s="237" t="s">
        <v>1053</v>
      </c>
      <c r="F377" s="238" t="s">
        <v>1054</v>
      </c>
      <c r="G377" s="239" t="s">
        <v>793</v>
      </c>
      <c r="H377" s="240">
        <v>3</v>
      </c>
      <c r="I377" s="241"/>
      <c r="J377" s="242">
        <f>ROUND(I377*H377,2)</f>
        <v>0</v>
      </c>
      <c r="K377" s="243"/>
      <c r="L377" s="44"/>
      <c r="M377" s="244" t="s">
        <v>1</v>
      </c>
      <c r="N377" s="245" t="s">
        <v>45</v>
      </c>
      <c r="O377" s="91"/>
      <c r="P377" s="246">
        <f>O377*H377</f>
        <v>0</v>
      </c>
      <c r="Q377" s="246">
        <v>0.42999999999999999</v>
      </c>
      <c r="R377" s="246">
        <f>Q377*H377</f>
        <v>1.29</v>
      </c>
      <c r="S377" s="246">
        <v>0</v>
      </c>
      <c r="T377" s="24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48" t="s">
        <v>175</v>
      </c>
      <c r="AT377" s="248" t="s">
        <v>171</v>
      </c>
      <c r="AU377" s="248" t="s">
        <v>89</v>
      </c>
      <c r="AY377" s="17" t="s">
        <v>170</v>
      </c>
      <c r="BE377" s="249">
        <f>IF(N377="základní",J377,0)</f>
        <v>0</v>
      </c>
      <c r="BF377" s="249">
        <f>IF(N377="snížená",J377,0)</f>
        <v>0</v>
      </c>
      <c r="BG377" s="249">
        <f>IF(N377="zákl. přenesená",J377,0)</f>
        <v>0</v>
      </c>
      <c r="BH377" s="249">
        <f>IF(N377="sníž. přenesená",J377,0)</f>
        <v>0</v>
      </c>
      <c r="BI377" s="249">
        <f>IF(N377="nulová",J377,0)</f>
        <v>0</v>
      </c>
      <c r="BJ377" s="17" t="s">
        <v>87</v>
      </c>
      <c r="BK377" s="249">
        <f>ROUND(I377*H377,2)</f>
        <v>0</v>
      </c>
      <c r="BL377" s="17" t="s">
        <v>175</v>
      </c>
      <c r="BM377" s="248" t="s">
        <v>1055</v>
      </c>
    </row>
    <row r="378" s="13" customFormat="1">
      <c r="A378" s="13"/>
      <c r="B378" s="264"/>
      <c r="C378" s="265"/>
      <c r="D378" s="250" t="s">
        <v>178</v>
      </c>
      <c r="E378" s="266" t="s">
        <v>1</v>
      </c>
      <c r="F378" s="267" t="s">
        <v>197</v>
      </c>
      <c r="G378" s="265"/>
      <c r="H378" s="268">
        <v>3</v>
      </c>
      <c r="I378" s="269"/>
      <c r="J378" s="265"/>
      <c r="K378" s="265"/>
      <c r="L378" s="270"/>
      <c r="M378" s="271"/>
      <c r="N378" s="272"/>
      <c r="O378" s="272"/>
      <c r="P378" s="272"/>
      <c r="Q378" s="272"/>
      <c r="R378" s="272"/>
      <c r="S378" s="272"/>
      <c r="T378" s="27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74" t="s">
        <v>178</v>
      </c>
      <c r="AU378" s="274" t="s">
        <v>89</v>
      </c>
      <c r="AV378" s="13" t="s">
        <v>89</v>
      </c>
      <c r="AW378" s="13" t="s">
        <v>36</v>
      </c>
      <c r="AX378" s="13" t="s">
        <v>80</v>
      </c>
      <c r="AY378" s="274" t="s">
        <v>170</v>
      </c>
    </row>
    <row r="379" s="14" customFormat="1">
      <c r="A379" s="14"/>
      <c r="B379" s="275"/>
      <c r="C379" s="276"/>
      <c r="D379" s="250" t="s">
        <v>178</v>
      </c>
      <c r="E379" s="277" t="s">
        <v>1</v>
      </c>
      <c r="F379" s="278" t="s">
        <v>186</v>
      </c>
      <c r="G379" s="276"/>
      <c r="H379" s="279">
        <v>3</v>
      </c>
      <c r="I379" s="280"/>
      <c r="J379" s="276"/>
      <c r="K379" s="276"/>
      <c r="L379" s="281"/>
      <c r="M379" s="282"/>
      <c r="N379" s="283"/>
      <c r="O379" s="283"/>
      <c r="P379" s="283"/>
      <c r="Q379" s="283"/>
      <c r="R379" s="283"/>
      <c r="S379" s="283"/>
      <c r="T379" s="28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85" t="s">
        <v>178</v>
      </c>
      <c r="AU379" s="285" t="s">
        <v>89</v>
      </c>
      <c r="AV379" s="14" t="s">
        <v>175</v>
      </c>
      <c r="AW379" s="14" t="s">
        <v>36</v>
      </c>
      <c r="AX379" s="14" t="s">
        <v>87</v>
      </c>
      <c r="AY379" s="285" t="s">
        <v>170</v>
      </c>
    </row>
    <row r="380" s="2" customFormat="1" ht="21.75" customHeight="1">
      <c r="A380" s="38"/>
      <c r="B380" s="39"/>
      <c r="C380" s="236" t="s">
        <v>1056</v>
      </c>
      <c r="D380" s="236" t="s">
        <v>171</v>
      </c>
      <c r="E380" s="237" t="s">
        <v>1057</v>
      </c>
      <c r="F380" s="238" t="s">
        <v>1058</v>
      </c>
      <c r="G380" s="239" t="s">
        <v>1059</v>
      </c>
      <c r="H380" s="240">
        <v>1</v>
      </c>
      <c r="I380" s="241"/>
      <c r="J380" s="242">
        <f>ROUND(I380*H380,2)</f>
        <v>0</v>
      </c>
      <c r="K380" s="243"/>
      <c r="L380" s="44"/>
      <c r="M380" s="244" t="s">
        <v>1</v>
      </c>
      <c r="N380" s="245" t="s">
        <v>45</v>
      </c>
      <c r="O380" s="91"/>
      <c r="P380" s="246">
        <f>O380*H380</f>
        <v>0</v>
      </c>
      <c r="Q380" s="246">
        <v>0.80000000000000004</v>
      </c>
      <c r="R380" s="246">
        <f>Q380*H380</f>
        <v>0.80000000000000004</v>
      </c>
      <c r="S380" s="246">
        <v>0</v>
      </c>
      <c r="T380" s="247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8" t="s">
        <v>175</v>
      </c>
      <c r="AT380" s="248" t="s">
        <v>171</v>
      </c>
      <c r="AU380" s="248" t="s">
        <v>89</v>
      </c>
      <c r="AY380" s="17" t="s">
        <v>170</v>
      </c>
      <c r="BE380" s="249">
        <f>IF(N380="základní",J380,0)</f>
        <v>0</v>
      </c>
      <c r="BF380" s="249">
        <f>IF(N380="snížená",J380,0)</f>
        <v>0</v>
      </c>
      <c r="BG380" s="249">
        <f>IF(N380="zákl. přenesená",J380,0)</f>
        <v>0</v>
      </c>
      <c r="BH380" s="249">
        <f>IF(N380="sníž. přenesená",J380,0)</f>
        <v>0</v>
      </c>
      <c r="BI380" s="249">
        <f>IF(N380="nulová",J380,0)</f>
        <v>0</v>
      </c>
      <c r="BJ380" s="17" t="s">
        <v>87</v>
      </c>
      <c r="BK380" s="249">
        <f>ROUND(I380*H380,2)</f>
        <v>0</v>
      </c>
      <c r="BL380" s="17" t="s">
        <v>175</v>
      </c>
      <c r="BM380" s="248" t="s">
        <v>1060</v>
      </c>
    </row>
    <row r="381" s="13" customFormat="1">
      <c r="A381" s="13"/>
      <c r="B381" s="264"/>
      <c r="C381" s="265"/>
      <c r="D381" s="250" t="s">
        <v>178</v>
      </c>
      <c r="E381" s="266" t="s">
        <v>1</v>
      </c>
      <c r="F381" s="267" t="s">
        <v>87</v>
      </c>
      <c r="G381" s="265"/>
      <c r="H381" s="268">
        <v>1</v>
      </c>
      <c r="I381" s="269"/>
      <c r="J381" s="265"/>
      <c r="K381" s="265"/>
      <c r="L381" s="270"/>
      <c r="M381" s="271"/>
      <c r="N381" s="272"/>
      <c r="O381" s="272"/>
      <c r="P381" s="272"/>
      <c r="Q381" s="272"/>
      <c r="R381" s="272"/>
      <c r="S381" s="272"/>
      <c r="T381" s="27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74" t="s">
        <v>178</v>
      </c>
      <c r="AU381" s="274" t="s">
        <v>89</v>
      </c>
      <c r="AV381" s="13" t="s">
        <v>89</v>
      </c>
      <c r="AW381" s="13" t="s">
        <v>36</v>
      </c>
      <c r="AX381" s="13" t="s">
        <v>80</v>
      </c>
      <c r="AY381" s="274" t="s">
        <v>170</v>
      </c>
    </row>
    <row r="382" s="14" customFormat="1">
      <c r="A382" s="14"/>
      <c r="B382" s="275"/>
      <c r="C382" s="276"/>
      <c r="D382" s="250" t="s">
        <v>178</v>
      </c>
      <c r="E382" s="277" t="s">
        <v>1</v>
      </c>
      <c r="F382" s="278" t="s">
        <v>186</v>
      </c>
      <c r="G382" s="276"/>
      <c r="H382" s="279">
        <v>1</v>
      </c>
      <c r="I382" s="280"/>
      <c r="J382" s="276"/>
      <c r="K382" s="276"/>
      <c r="L382" s="281"/>
      <c r="M382" s="282"/>
      <c r="N382" s="283"/>
      <c r="O382" s="283"/>
      <c r="P382" s="283"/>
      <c r="Q382" s="283"/>
      <c r="R382" s="283"/>
      <c r="S382" s="283"/>
      <c r="T382" s="28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85" t="s">
        <v>178</v>
      </c>
      <c r="AU382" s="285" t="s">
        <v>89</v>
      </c>
      <c r="AV382" s="14" t="s">
        <v>175</v>
      </c>
      <c r="AW382" s="14" t="s">
        <v>36</v>
      </c>
      <c r="AX382" s="14" t="s">
        <v>87</v>
      </c>
      <c r="AY382" s="285" t="s">
        <v>170</v>
      </c>
    </row>
    <row r="383" s="2" customFormat="1" ht="16.5" customHeight="1">
      <c r="A383" s="38"/>
      <c r="B383" s="39"/>
      <c r="C383" s="236" t="s">
        <v>853</v>
      </c>
      <c r="D383" s="236" t="s">
        <v>171</v>
      </c>
      <c r="E383" s="237" t="s">
        <v>1061</v>
      </c>
      <c r="F383" s="238" t="s">
        <v>1062</v>
      </c>
      <c r="G383" s="239" t="s">
        <v>1059</v>
      </c>
      <c r="H383" s="240">
        <v>2</v>
      </c>
      <c r="I383" s="241"/>
      <c r="J383" s="242">
        <f>ROUND(I383*H383,2)</f>
        <v>0</v>
      </c>
      <c r="K383" s="243"/>
      <c r="L383" s="44"/>
      <c r="M383" s="244" t="s">
        <v>1</v>
      </c>
      <c r="N383" s="245" t="s">
        <v>45</v>
      </c>
      <c r="O383" s="91"/>
      <c r="P383" s="246">
        <f>O383*H383</f>
        <v>0</v>
      </c>
      <c r="Q383" s="246">
        <v>2</v>
      </c>
      <c r="R383" s="246">
        <f>Q383*H383</f>
        <v>4</v>
      </c>
      <c r="S383" s="246">
        <v>0</v>
      </c>
      <c r="T383" s="247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48" t="s">
        <v>175</v>
      </c>
      <c r="AT383" s="248" t="s">
        <v>171</v>
      </c>
      <c r="AU383" s="248" t="s">
        <v>89</v>
      </c>
      <c r="AY383" s="17" t="s">
        <v>170</v>
      </c>
      <c r="BE383" s="249">
        <f>IF(N383="základní",J383,0)</f>
        <v>0</v>
      </c>
      <c r="BF383" s="249">
        <f>IF(N383="snížená",J383,0)</f>
        <v>0</v>
      </c>
      <c r="BG383" s="249">
        <f>IF(N383="zákl. přenesená",J383,0)</f>
        <v>0</v>
      </c>
      <c r="BH383" s="249">
        <f>IF(N383="sníž. přenesená",J383,0)</f>
        <v>0</v>
      </c>
      <c r="BI383" s="249">
        <f>IF(N383="nulová",J383,0)</f>
        <v>0</v>
      </c>
      <c r="BJ383" s="17" t="s">
        <v>87</v>
      </c>
      <c r="BK383" s="249">
        <f>ROUND(I383*H383,2)</f>
        <v>0</v>
      </c>
      <c r="BL383" s="17" t="s">
        <v>175</v>
      </c>
      <c r="BM383" s="248" t="s">
        <v>1063</v>
      </c>
    </row>
    <row r="384" s="13" customFormat="1">
      <c r="A384" s="13"/>
      <c r="B384" s="264"/>
      <c r="C384" s="265"/>
      <c r="D384" s="250" t="s">
        <v>178</v>
      </c>
      <c r="E384" s="266" t="s">
        <v>1</v>
      </c>
      <c r="F384" s="267" t="s">
        <v>89</v>
      </c>
      <c r="G384" s="265"/>
      <c r="H384" s="268">
        <v>2</v>
      </c>
      <c r="I384" s="269"/>
      <c r="J384" s="265"/>
      <c r="K384" s="265"/>
      <c r="L384" s="270"/>
      <c r="M384" s="271"/>
      <c r="N384" s="272"/>
      <c r="O384" s="272"/>
      <c r="P384" s="272"/>
      <c r="Q384" s="272"/>
      <c r="R384" s="272"/>
      <c r="S384" s="272"/>
      <c r="T384" s="27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74" t="s">
        <v>178</v>
      </c>
      <c r="AU384" s="274" t="s">
        <v>89</v>
      </c>
      <c r="AV384" s="13" t="s">
        <v>89</v>
      </c>
      <c r="AW384" s="13" t="s">
        <v>36</v>
      </c>
      <c r="AX384" s="13" t="s">
        <v>80</v>
      </c>
      <c r="AY384" s="274" t="s">
        <v>170</v>
      </c>
    </row>
    <row r="385" s="14" customFormat="1">
      <c r="A385" s="14"/>
      <c r="B385" s="275"/>
      <c r="C385" s="276"/>
      <c r="D385" s="250" t="s">
        <v>178</v>
      </c>
      <c r="E385" s="277" t="s">
        <v>1</v>
      </c>
      <c r="F385" s="278" t="s">
        <v>186</v>
      </c>
      <c r="G385" s="276"/>
      <c r="H385" s="279">
        <v>2</v>
      </c>
      <c r="I385" s="280"/>
      <c r="J385" s="276"/>
      <c r="K385" s="276"/>
      <c r="L385" s="281"/>
      <c r="M385" s="282"/>
      <c r="N385" s="283"/>
      <c r="O385" s="283"/>
      <c r="P385" s="283"/>
      <c r="Q385" s="283"/>
      <c r="R385" s="283"/>
      <c r="S385" s="283"/>
      <c r="T385" s="28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85" t="s">
        <v>178</v>
      </c>
      <c r="AU385" s="285" t="s">
        <v>89</v>
      </c>
      <c r="AV385" s="14" t="s">
        <v>175</v>
      </c>
      <c r="AW385" s="14" t="s">
        <v>36</v>
      </c>
      <c r="AX385" s="14" t="s">
        <v>87</v>
      </c>
      <c r="AY385" s="285" t="s">
        <v>170</v>
      </c>
    </row>
    <row r="386" s="2" customFormat="1" ht="16.5" customHeight="1">
      <c r="A386" s="38"/>
      <c r="B386" s="39"/>
      <c r="C386" s="236" t="s">
        <v>1064</v>
      </c>
      <c r="D386" s="236" t="s">
        <v>171</v>
      </c>
      <c r="E386" s="237" t="s">
        <v>1065</v>
      </c>
      <c r="F386" s="238" t="s">
        <v>1066</v>
      </c>
      <c r="G386" s="239" t="s">
        <v>1059</v>
      </c>
      <c r="H386" s="240">
        <v>4</v>
      </c>
      <c r="I386" s="241"/>
      <c r="J386" s="242">
        <f>ROUND(I386*H386,2)</f>
        <v>0</v>
      </c>
      <c r="K386" s="243"/>
      <c r="L386" s="44"/>
      <c r="M386" s="244" t="s">
        <v>1</v>
      </c>
      <c r="N386" s="245" t="s">
        <v>45</v>
      </c>
      <c r="O386" s="91"/>
      <c r="P386" s="246">
        <f>O386*H386</f>
        <v>0</v>
      </c>
      <c r="Q386" s="246">
        <v>1.5</v>
      </c>
      <c r="R386" s="246">
        <f>Q386*H386</f>
        <v>6</v>
      </c>
      <c r="S386" s="246">
        <v>0</v>
      </c>
      <c r="T386" s="247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48" t="s">
        <v>175</v>
      </c>
      <c r="AT386" s="248" t="s">
        <v>171</v>
      </c>
      <c r="AU386" s="248" t="s">
        <v>89</v>
      </c>
      <c r="AY386" s="17" t="s">
        <v>170</v>
      </c>
      <c r="BE386" s="249">
        <f>IF(N386="základní",J386,0)</f>
        <v>0</v>
      </c>
      <c r="BF386" s="249">
        <f>IF(N386="snížená",J386,0)</f>
        <v>0</v>
      </c>
      <c r="BG386" s="249">
        <f>IF(N386="zákl. přenesená",J386,0)</f>
        <v>0</v>
      </c>
      <c r="BH386" s="249">
        <f>IF(N386="sníž. přenesená",J386,0)</f>
        <v>0</v>
      </c>
      <c r="BI386" s="249">
        <f>IF(N386="nulová",J386,0)</f>
        <v>0</v>
      </c>
      <c r="BJ386" s="17" t="s">
        <v>87</v>
      </c>
      <c r="BK386" s="249">
        <f>ROUND(I386*H386,2)</f>
        <v>0</v>
      </c>
      <c r="BL386" s="17" t="s">
        <v>175</v>
      </c>
      <c r="BM386" s="248" t="s">
        <v>1067</v>
      </c>
    </row>
    <row r="387" s="13" customFormat="1">
      <c r="A387" s="13"/>
      <c r="B387" s="264"/>
      <c r="C387" s="265"/>
      <c r="D387" s="250" t="s">
        <v>178</v>
      </c>
      <c r="E387" s="266" t="s">
        <v>1</v>
      </c>
      <c r="F387" s="267" t="s">
        <v>175</v>
      </c>
      <c r="G387" s="265"/>
      <c r="H387" s="268">
        <v>4</v>
      </c>
      <c r="I387" s="269"/>
      <c r="J387" s="265"/>
      <c r="K387" s="265"/>
      <c r="L387" s="270"/>
      <c r="M387" s="271"/>
      <c r="N387" s="272"/>
      <c r="O387" s="272"/>
      <c r="P387" s="272"/>
      <c r="Q387" s="272"/>
      <c r="R387" s="272"/>
      <c r="S387" s="272"/>
      <c r="T387" s="27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74" t="s">
        <v>178</v>
      </c>
      <c r="AU387" s="274" t="s">
        <v>89</v>
      </c>
      <c r="AV387" s="13" t="s">
        <v>89</v>
      </c>
      <c r="AW387" s="13" t="s">
        <v>36</v>
      </c>
      <c r="AX387" s="13" t="s">
        <v>80</v>
      </c>
      <c r="AY387" s="274" t="s">
        <v>170</v>
      </c>
    </row>
    <row r="388" s="14" customFormat="1">
      <c r="A388" s="14"/>
      <c r="B388" s="275"/>
      <c r="C388" s="276"/>
      <c r="D388" s="250" t="s">
        <v>178</v>
      </c>
      <c r="E388" s="277" t="s">
        <v>1</v>
      </c>
      <c r="F388" s="278" t="s">
        <v>186</v>
      </c>
      <c r="G388" s="276"/>
      <c r="H388" s="279">
        <v>4</v>
      </c>
      <c r="I388" s="280"/>
      <c r="J388" s="276"/>
      <c r="K388" s="276"/>
      <c r="L388" s="281"/>
      <c r="M388" s="282"/>
      <c r="N388" s="283"/>
      <c r="O388" s="283"/>
      <c r="P388" s="283"/>
      <c r="Q388" s="283"/>
      <c r="R388" s="283"/>
      <c r="S388" s="283"/>
      <c r="T388" s="28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85" t="s">
        <v>178</v>
      </c>
      <c r="AU388" s="285" t="s">
        <v>89</v>
      </c>
      <c r="AV388" s="14" t="s">
        <v>175</v>
      </c>
      <c r="AW388" s="14" t="s">
        <v>36</v>
      </c>
      <c r="AX388" s="14" t="s">
        <v>87</v>
      </c>
      <c r="AY388" s="285" t="s">
        <v>170</v>
      </c>
    </row>
    <row r="389" s="2" customFormat="1" ht="16.5" customHeight="1">
      <c r="A389" s="38"/>
      <c r="B389" s="39"/>
      <c r="C389" s="236" t="s">
        <v>856</v>
      </c>
      <c r="D389" s="236" t="s">
        <v>171</v>
      </c>
      <c r="E389" s="237" t="s">
        <v>1068</v>
      </c>
      <c r="F389" s="238" t="s">
        <v>1069</v>
      </c>
      <c r="G389" s="239" t="s">
        <v>1059</v>
      </c>
      <c r="H389" s="240">
        <v>2</v>
      </c>
      <c r="I389" s="241"/>
      <c r="J389" s="242">
        <f>ROUND(I389*H389,2)</f>
        <v>0</v>
      </c>
      <c r="K389" s="243"/>
      <c r="L389" s="44"/>
      <c r="M389" s="244" t="s">
        <v>1</v>
      </c>
      <c r="N389" s="245" t="s">
        <v>45</v>
      </c>
      <c r="O389" s="91"/>
      <c r="P389" s="246">
        <f>O389*H389</f>
        <v>0</v>
      </c>
      <c r="Q389" s="246">
        <v>0.90000000000000002</v>
      </c>
      <c r="R389" s="246">
        <f>Q389*H389</f>
        <v>1.8</v>
      </c>
      <c r="S389" s="246">
        <v>0</v>
      </c>
      <c r="T389" s="247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48" t="s">
        <v>175</v>
      </c>
      <c r="AT389" s="248" t="s">
        <v>171</v>
      </c>
      <c r="AU389" s="248" t="s">
        <v>89</v>
      </c>
      <c r="AY389" s="17" t="s">
        <v>170</v>
      </c>
      <c r="BE389" s="249">
        <f>IF(N389="základní",J389,0)</f>
        <v>0</v>
      </c>
      <c r="BF389" s="249">
        <f>IF(N389="snížená",J389,0)</f>
        <v>0</v>
      </c>
      <c r="BG389" s="249">
        <f>IF(N389="zákl. přenesená",J389,0)</f>
        <v>0</v>
      </c>
      <c r="BH389" s="249">
        <f>IF(N389="sníž. přenesená",J389,0)</f>
        <v>0</v>
      </c>
      <c r="BI389" s="249">
        <f>IF(N389="nulová",J389,0)</f>
        <v>0</v>
      </c>
      <c r="BJ389" s="17" t="s">
        <v>87</v>
      </c>
      <c r="BK389" s="249">
        <f>ROUND(I389*H389,2)</f>
        <v>0</v>
      </c>
      <c r="BL389" s="17" t="s">
        <v>175</v>
      </c>
      <c r="BM389" s="248" t="s">
        <v>1070</v>
      </c>
    </row>
    <row r="390" s="13" customFormat="1">
      <c r="A390" s="13"/>
      <c r="B390" s="264"/>
      <c r="C390" s="265"/>
      <c r="D390" s="250" t="s">
        <v>178</v>
      </c>
      <c r="E390" s="266" t="s">
        <v>1</v>
      </c>
      <c r="F390" s="267" t="s">
        <v>89</v>
      </c>
      <c r="G390" s="265"/>
      <c r="H390" s="268">
        <v>2</v>
      </c>
      <c r="I390" s="269"/>
      <c r="J390" s="265"/>
      <c r="K390" s="265"/>
      <c r="L390" s="270"/>
      <c r="M390" s="271"/>
      <c r="N390" s="272"/>
      <c r="O390" s="272"/>
      <c r="P390" s="272"/>
      <c r="Q390" s="272"/>
      <c r="R390" s="272"/>
      <c r="S390" s="272"/>
      <c r="T390" s="27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74" t="s">
        <v>178</v>
      </c>
      <c r="AU390" s="274" t="s">
        <v>89</v>
      </c>
      <c r="AV390" s="13" t="s">
        <v>89</v>
      </c>
      <c r="AW390" s="13" t="s">
        <v>36</v>
      </c>
      <c r="AX390" s="13" t="s">
        <v>80</v>
      </c>
      <c r="AY390" s="274" t="s">
        <v>170</v>
      </c>
    </row>
    <row r="391" s="14" customFormat="1">
      <c r="A391" s="14"/>
      <c r="B391" s="275"/>
      <c r="C391" s="276"/>
      <c r="D391" s="250" t="s">
        <v>178</v>
      </c>
      <c r="E391" s="277" t="s">
        <v>1</v>
      </c>
      <c r="F391" s="278" t="s">
        <v>186</v>
      </c>
      <c r="G391" s="276"/>
      <c r="H391" s="279">
        <v>2</v>
      </c>
      <c r="I391" s="280"/>
      <c r="J391" s="276"/>
      <c r="K391" s="276"/>
      <c r="L391" s="281"/>
      <c r="M391" s="282"/>
      <c r="N391" s="283"/>
      <c r="O391" s="283"/>
      <c r="P391" s="283"/>
      <c r="Q391" s="283"/>
      <c r="R391" s="283"/>
      <c r="S391" s="283"/>
      <c r="T391" s="28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85" t="s">
        <v>178</v>
      </c>
      <c r="AU391" s="285" t="s">
        <v>89</v>
      </c>
      <c r="AV391" s="14" t="s">
        <v>175</v>
      </c>
      <c r="AW391" s="14" t="s">
        <v>36</v>
      </c>
      <c r="AX391" s="14" t="s">
        <v>87</v>
      </c>
      <c r="AY391" s="285" t="s">
        <v>170</v>
      </c>
    </row>
    <row r="392" s="2" customFormat="1" ht="16.5" customHeight="1">
      <c r="A392" s="38"/>
      <c r="B392" s="39"/>
      <c r="C392" s="236" t="s">
        <v>1071</v>
      </c>
      <c r="D392" s="236" t="s">
        <v>171</v>
      </c>
      <c r="E392" s="237" t="s">
        <v>1072</v>
      </c>
      <c r="F392" s="238" t="s">
        <v>1073</v>
      </c>
      <c r="G392" s="239" t="s">
        <v>1059</v>
      </c>
      <c r="H392" s="240">
        <v>2</v>
      </c>
      <c r="I392" s="241"/>
      <c r="J392" s="242">
        <f>ROUND(I392*H392,2)</f>
        <v>0</v>
      </c>
      <c r="K392" s="243"/>
      <c r="L392" s="44"/>
      <c r="M392" s="244" t="s">
        <v>1</v>
      </c>
      <c r="N392" s="245" t="s">
        <v>45</v>
      </c>
      <c r="O392" s="91"/>
      <c r="P392" s="246">
        <f>O392*H392</f>
        <v>0</v>
      </c>
      <c r="Q392" s="246">
        <v>2.5</v>
      </c>
      <c r="R392" s="246">
        <f>Q392*H392</f>
        <v>5</v>
      </c>
      <c r="S392" s="246">
        <v>0</v>
      </c>
      <c r="T392" s="247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48" t="s">
        <v>175</v>
      </c>
      <c r="AT392" s="248" t="s">
        <v>171</v>
      </c>
      <c r="AU392" s="248" t="s">
        <v>89</v>
      </c>
      <c r="AY392" s="17" t="s">
        <v>170</v>
      </c>
      <c r="BE392" s="249">
        <f>IF(N392="základní",J392,0)</f>
        <v>0</v>
      </c>
      <c r="BF392" s="249">
        <f>IF(N392="snížená",J392,0)</f>
        <v>0</v>
      </c>
      <c r="BG392" s="249">
        <f>IF(N392="zákl. přenesená",J392,0)</f>
        <v>0</v>
      </c>
      <c r="BH392" s="249">
        <f>IF(N392="sníž. přenesená",J392,0)</f>
        <v>0</v>
      </c>
      <c r="BI392" s="249">
        <f>IF(N392="nulová",J392,0)</f>
        <v>0</v>
      </c>
      <c r="BJ392" s="17" t="s">
        <v>87</v>
      </c>
      <c r="BK392" s="249">
        <f>ROUND(I392*H392,2)</f>
        <v>0</v>
      </c>
      <c r="BL392" s="17" t="s">
        <v>175</v>
      </c>
      <c r="BM392" s="248" t="s">
        <v>1074</v>
      </c>
    </row>
    <row r="393" s="13" customFormat="1">
      <c r="A393" s="13"/>
      <c r="B393" s="264"/>
      <c r="C393" s="265"/>
      <c r="D393" s="250" t="s">
        <v>178</v>
      </c>
      <c r="E393" s="266" t="s">
        <v>1</v>
      </c>
      <c r="F393" s="267" t="s">
        <v>89</v>
      </c>
      <c r="G393" s="265"/>
      <c r="H393" s="268">
        <v>2</v>
      </c>
      <c r="I393" s="269"/>
      <c r="J393" s="265"/>
      <c r="K393" s="265"/>
      <c r="L393" s="270"/>
      <c r="M393" s="271"/>
      <c r="N393" s="272"/>
      <c r="O393" s="272"/>
      <c r="P393" s="272"/>
      <c r="Q393" s="272"/>
      <c r="R393" s="272"/>
      <c r="S393" s="272"/>
      <c r="T393" s="27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74" t="s">
        <v>178</v>
      </c>
      <c r="AU393" s="274" t="s">
        <v>89</v>
      </c>
      <c r="AV393" s="13" t="s">
        <v>89</v>
      </c>
      <c r="AW393" s="13" t="s">
        <v>36</v>
      </c>
      <c r="AX393" s="13" t="s">
        <v>80</v>
      </c>
      <c r="AY393" s="274" t="s">
        <v>170</v>
      </c>
    </row>
    <row r="394" s="14" customFormat="1">
      <c r="A394" s="14"/>
      <c r="B394" s="275"/>
      <c r="C394" s="276"/>
      <c r="D394" s="250" t="s">
        <v>178</v>
      </c>
      <c r="E394" s="277" t="s">
        <v>1</v>
      </c>
      <c r="F394" s="278" t="s">
        <v>186</v>
      </c>
      <c r="G394" s="276"/>
      <c r="H394" s="279">
        <v>2</v>
      </c>
      <c r="I394" s="280"/>
      <c r="J394" s="276"/>
      <c r="K394" s="276"/>
      <c r="L394" s="281"/>
      <c r="M394" s="282"/>
      <c r="N394" s="283"/>
      <c r="O394" s="283"/>
      <c r="P394" s="283"/>
      <c r="Q394" s="283"/>
      <c r="R394" s="283"/>
      <c r="S394" s="283"/>
      <c r="T394" s="28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85" t="s">
        <v>178</v>
      </c>
      <c r="AU394" s="285" t="s">
        <v>89</v>
      </c>
      <c r="AV394" s="14" t="s">
        <v>175</v>
      </c>
      <c r="AW394" s="14" t="s">
        <v>36</v>
      </c>
      <c r="AX394" s="14" t="s">
        <v>87</v>
      </c>
      <c r="AY394" s="285" t="s">
        <v>170</v>
      </c>
    </row>
    <row r="395" s="2" customFormat="1" ht="16.5" customHeight="1">
      <c r="A395" s="38"/>
      <c r="B395" s="39"/>
      <c r="C395" s="236" t="s">
        <v>859</v>
      </c>
      <c r="D395" s="236" t="s">
        <v>171</v>
      </c>
      <c r="E395" s="237" t="s">
        <v>887</v>
      </c>
      <c r="F395" s="238" t="s">
        <v>888</v>
      </c>
      <c r="G395" s="239" t="s">
        <v>793</v>
      </c>
      <c r="H395" s="240">
        <v>21</v>
      </c>
      <c r="I395" s="241"/>
      <c r="J395" s="242">
        <f>ROUND(I395*H395,2)</f>
        <v>0</v>
      </c>
      <c r="K395" s="243"/>
      <c r="L395" s="44"/>
      <c r="M395" s="244" t="s">
        <v>1</v>
      </c>
      <c r="N395" s="245" t="s">
        <v>45</v>
      </c>
      <c r="O395" s="91"/>
      <c r="P395" s="246">
        <f>O395*H395</f>
        <v>0</v>
      </c>
      <c r="Q395" s="246">
        <v>0.078</v>
      </c>
      <c r="R395" s="246">
        <f>Q395*H395</f>
        <v>1.6379999999999999</v>
      </c>
      <c r="S395" s="246">
        <v>0</v>
      </c>
      <c r="T395" s="247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8" t="s">
        <v>175</v>
      </c>
      <c r="AT395" s="248" t="s">
        <v>171</v>
      </c>
      <c r="AU395" s="248" t="s">
        <v>89</v>
      </c>
      <c r="AY395" s="17" t="s">
        <v>170</v>
      </c>
      <c r="BE395" s="249">
        <f>IF(N395="základní",J395,0)</f>
        <v>0</v>
      </c>
      <c r="BF395" s="249">
        <f>IF(N395="snížená",J395,0)</f>
        <v>0</v>
      </c>
      <c r="BG395" s="249">
        <f>IF(N395="zákl. přenesená",J395,0)</f>
        <v>0</v>
      </c>
      <c r="BH395" s="249">
        <f>IF(N395="sníž. přenesená",J395,0)</f>
        <v>0</v>
      </c>
      <c r="BI395" s="249">
        <f>IF(N395="nulová",J395,0)</f>
        <v>0</v>
      </c>
      <c r="BJ395" s="17" t="s">
        <v>87</v>
      </c>
      <c r="BK395" s="249">
        <f>ROUND(I395*H395,2)</f>
        <v>0</v>
      </c>
      <c r="BL395" s="17" t="s">
        <v>175</v>
      </c>
      <c r="BM395" s="248" t="s">
        <v>1075</v>
      </c>
    </row>
    <row r="396" s="13" customFormat="1">
      <c r="A396" s="13"/>
      <c r="B396" s="264"/>
      <c r="C396" s="265"/>
      <c r="D396" s="250" t="s">
        <v>178</v>
      </c>
      <c r="E396" s="266" t="s">
        <v>1</v>
      </c>
      <c r="F396" s="267" t="s">
        <v>1076</v>
      </c>
      <c r="G396" s="265"/>
      <c r="H396" s="268">
        <v>21</v>
      </c>
      <c r="I396" s="269"/>
      <c r="J396" s="265"/>
      <c r="K396" s="265"/>
      <c r="L396" s="270"/>
      <c r="M396" s="271"/>
      <c r="N396" s="272"/>
      <c r="O396" s="272"/>
      <c r="P396" s="272"/>
      <c r="Q396" s="272"/>
      <c r="R396" s="272"/>
      <c r="S396" s="272"/>
      <c r="T396" s="27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74" t="s">
        <v>178</v>
      </c>
      <c r="AU396" s="274" t="s">
        <v>89</v>
      </c>
      <c r="AV396" s="13" t="s">
        <v>89</v>
      </c>
      <c r="AW396" s="13" t="s">
        <v>36</v>
      </c>
      <c r="AX396" s="13" t="s">
        <v>80</v>
      </c>
      <c r="AY396" s="274" t="s">
        <v>170</v>
      </c>
    </row>
    <row r="397" s="14" customFormat="1">
      <c r="A397" s="14"/>
      <c r="B397" s="275"/>
      <c r="C397" s="276"/>
      <c r="D397" s="250" t="s">
        <v>178</v>
      </c>
      <c r="E397" s="277" t="s">
        <v>1</v>
      </c>
      <c r="F397" s="278" t="s">
        <v>186</v>
      </c>
      <c r="G397" s="276"/>
      <c r="H397" s="279">
        <v>21</v>
      </c>
      <c r="I397" s="280"/>
      <c r="J397" s="276"/>
      <c r="K397" s="276"/>
      <c r="L397" s="281"/>
      <c r="M397" s="282"/>
      <c r="N397" s="283"/>
      <c r="O397" s="283"/>
      <c r="P397" s="283"/>
      <c r="Q397" s="283"/>
      <c r="R397" s="283"/>
      <c r="S397" s="283"/>
      <c r="T397" s="28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85" t="s">
        <v>178</v>
      </c>
      <c r="AU397" s="285" t="s">
        <v>89</v>
      </c>
      <c r="AV397" s="14" t="s">
        <v>175</v>
      </c>
      <c r="AW397" s="14" t="s">
        <v>36</v>
      </c>
      <c r="AX397" s="14" t="s">
        <v>87</v>
      </c>
      <c r="AY397" s="285" t="s">
        <v>170</v>
      </c>
    </row>
    <row r="398" s="2" customFormat="1" ht="16.5" customHeight="1">
      <c r="A398" s="38"/>
      <c r="B398" s="39"/>
      <c r="C398" s="236" t="s">
        <v>1077</v>
      </c>
      <c r="D398" s="236" t="s">
        <v>171</v>
      </c>
      <c r="E398" s="237" t="s">
        <v>1078</v>
      </c>
      <c r="F398" s="238" t="s">
        <v>1079</v>
      </c>
      <c r="G398" s="239" t="s">
        <v>793</v>
      </c>
      <c r="H398" s="240">
        <v>1</v>
      </c>
      <c r="I398" s="241"/>
      <c r="J398" s="242">
        <f>ROUND(I398*H398,2)</f>
        <v>0</v>
      </c>
      <c r="K398" s="243"/>
      <c r="L398" s="44"/>
      <c r="M398" s="244" t="s">
        <v>1</v>
      </c>
      <c r="N398" s="245" t="s">
        <v>45</v>
      </c>
      <c r="O398" s="91"/>
      <c r="P398" s="246">
        <f>O398*H398</f>
        <v>0</v>
      </c>
      <c r="Q398" s="246">
        <v>0.14999999999999999</v>
      </c>
      <c r="R398" s="246">
        <f>Q398*H398</f>
        <v>0.14999999999999999</v>
      </c>
      <c r="S398" s="246">
        <v>0</v>
      </c>
      <c r="T398" s="247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48" t="s">
        <v>175</v>
      </c>
      <c r="AT398" s="248" t="s">
        <v>171</v>
      </c>
      <c r="AU398" s="248" t="s">
        <v>89</v>
      </c>
      <c r="AY398" s="17" t="s">
        <v>170</v>
      </c>
      <c r="BE398" s="249">
        <f>IF(N398="základní",J398,0)</f>
        <v>0</v>
      </c>
      <c r="BF398" s="249">
        <f>IF(N398="snížená",J398,0)</f>
        <v>0</v>
      </c>
      <c r="BG398" s="249">
        <f>IF(N398="zákl. přenesená",J398,0)</f>
        <v>0</v>
      </c>
      <c r="BH398" s="249">
        <f>IF(N398="sníž. přenesená",J398,0)</f>
        <v>0</v>
      </c>
      <c r="BI398" s="249">
        <f>IF(N398="nulová",J398,0)</f>
        <v>0</v>
      </c>
      <c r="BJ398" s="17" t="s">
        <v>87</v>
      </c>
      <c r="BK398" s="249">
        <f>ROUND(I398*H398,2)</f>
        <v>0</v>
      </c>
      <c r="BL398" s="17" t="s">
        <v>175</v>
      </c>
      <c r="BM398" s="248" t="s">
        <v>1080</v>
      </c>
    </row>
    <row r="399" s="13" customFormat="1">
      <c r="A399" s="13"/>
      <c r="B399" s="264"/>
      <c r="C399" s="265"/>
      <c r="D399" s="250" t="s">
        <v>178</v>
      </c>
      <c r="E399" s="266" t="s">
        <v>1</v>
      </c>
      <c r="F399" s="267" t="s">
        <v>87</v>
      </c>
      <c r="G399" s="265"/>
      <c r="H399" s="268">
        <v>1</v>
      </c>
      <c r="I399" s="269"/>
      <c r="J399" s="265"/>
      <c r="K399" s="265"/>
      <c r="L399" s="270"/>
      <c r="M399" s="271"/>
      <c r="N399" s="272"/>
      <c r="O399" s="272"/>
      <c r="P399" s="272"/>
      <c r="Q399" s="272"/>
      <c r="R399" s="272"/>
      <c r="S399" s="272"/>
      <c r="T399" s="27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74" t="s">
        <v>178</v>
      </c>
      <c r="AU399" s="274" t="s">
        <v>89</v>
      </c>
      <c r="AV399" s="13" t="s">
        <v>89</v>
      </c>
      <c r="AW399" s="13" t="s">
        <v>36</v>
      </c>
      <c r="AX399" s="13" t="s">
        <v>80</v>
      </c>
      <c r="AY399" s="274" t="s">
        <v>170</v>
      </c>
    </row>
    <row r="400" s="14" customFormat="1">
      <c r="A400" s="14"/>
      <c r="B400" s="275"/>
      <c r="C400" s="276"/>
      <c r="D400" s="250" t="s">
        <v>178</v>
      </c>
      <c r="E400" s="277" t="s">
        <v>1</v>
      </c>
      <c r="F400" s="278" t="s">
        <v>186</v>
      </c>
      <c r="G400" s="276"/>
      <c r="H400" s="279">
        <v>1</v>
      </c>
      <c r="I400" s="280"/>
      <c r="J400" s="276"/>
      <c r="K400" s="276"/>
      <c r="L400" s="281"/>
      <c r="M400" s="282"/>
      <c r="N400" s="283"/>
      <c r="O400" s="283"/>
      <c r="P400" s="283"/>
      <c r="Q400" s="283"/>
      <c r="R400" s="283"/>
      <c r="S400" s="283"/>
      <c r="T400" s="28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85" t="s">
        <v>178</v>
      </c>
      <c r="AU400" s="285" t="s">
        <v>89</v>
      </c>
      <c r="AV400" s="14" t="s">
        <v>175</v>
      </c>
      <c r="AW400" s="14" t="s">
        <v>36</v>
      </c>
      <c r="AX400" s="14" t="s">
        <v>87</v>
      </c>
      <c r="AY400" s="285" t="s">
        <v>170</v>
      </c>
    </row>
    <row r="401" s="11" customFormat="1" ht="22.8" customHeight="1">
      <c r="A401" s="11"/>
      <c r="B401" s="222"/>
      <c r="C401" s="223"/>
      <c r="D401" s="224" t="s">
        <v>79</v>
      </c>
      <c r="E401" s="295" t="s">
        <v>1081</v>
      </c>
      <c r="F401" s="295" t="s">
        <v>1082</v>
      </c>
      <c r="G401" s="223"/>
      <c r="H401" s="223"/>
      <c r="I401" s="226"/>
      <c r="J401" s="296">
        <f>BK401</f>
        <v>0</v>
      </c>
      <c r="K401" s="223"/>
      <c r="L401" s="228"/>
      <c r="M401" s="229"/>
      <c r="N401" s="230"/>
      <c r="O401" s="230"/>
      <c r="P401" s="231">
        <f>SUM(P402:P405)</f>
        <v>0</v>
      </c>
      <c r="Q401" s="230"/>
      <c r="R401" s="231">
        <f>SUM(R402:R405)</f>
        <v>4.5671999999999997</v>
      </c>
      <c r="S401" s="230"/>
      <c r="T401" s="232">
        <f>SUM(T402:T405)</f>
        <v>0</v>
      </c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R401" s="233" t="s">
        <v>87</v>
      </c>
      <c r="AT401" s="234" t="s">
        <v>79</v>
      </c>
      <c r="AU401" s="234" t="s">
        <v>87</v>
      </c>
      <c r="AY401" s="233" t="s">
        <v>170</v>
      </c>
      <c r="BK401" s="235">
        <f>SUM(BK402:BK405)</f>
        <v>0</v>
      </c>
    </row>
    <row r="402" s="2" customFormat="1" ht="16.5" customHeight="1">
      <c r="A402" s="38"/>
      <c r="B402" s="39"/>
      <c r="C402" s="236" t="s">
        <v>673</v>
      </c>
      <c r="D402" s="236" t="s">
        <v>171</v>
      </c>
      <c r="E402" s="237" t="s">
        <v>1083</v>
      </c>
      <c r="F402" s="238" t="s">
        <v>1084</v>
      </c>
      <c r="G402" s="239" t="s">
        <v>807</v>
      </c>
      <c r="H402" s="240">
        <v>30</v>
      </c>
      <c r="I402" s="241"/>
      <c r="J402" s="242">
        <f>ROUND(I402*H402,2)</f>
        <v>0</v>
      </c>
      <c r="K402" s="243"/>
      <c r="L402" s="44"/>
      <c r="M402" s="244" t="s">
        <v>1</v>
      </c>
      <c r="N402" s="245" t="s">
        <v>45</v>
      </c>
      <c r="O402" s="91"/>
      <c r="P402" s="246">
        <f>O402*H402</f>
        <v>0</v>
      </c>
      <c r="Q402" s="246">
        <v>0.15223999999999999</v>
      </c>
      <c r="R402" s="246">
        <f>Q402*H402</f>
        <v>4.5671999999999997</v>
      </c>
      <c r="S402" s="246">
        <v>0</v>
      </c>
      <c r="T402" s="24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8" t="s">
        <v>175</v>
      </c>
      <c r="AT402" s="248" t="s">
        <v>171</v>
      </c>
      <c r="AU402" s="248" t="s">
        <v>89</v>
      </c>
      <c r="AY402" s="17" t="s">
        <v>170</v>
      </c>
      <c r="BE402" s="249">
        <f>IF(N402="základní",J402,0)</f>
        <v>0</v>
      </c>
      <c r="BF402" s="249">
        <f>IF(N402="snížená",J402,0)</f>
        <v>0</v>
      </c>
      <c r="BG402" s="249">
        <f>IF(N402="zákl. přenesená",J402,0)</f>
        <v>0</v>
      </c>
      <c r="BH402" s="249">
        <f>IF(N402="sníž. přenesená",J402,0)</f>
        <v>0</v>
      </c>
      <c r="BI402" s="249">
        <f>IF(N402="nulová",J402,0)</f>
        <v>0</v>
      </c>
      <c r="BJ402" s="17" t="s">
        <v>87</v>
      </c>
      <c r="BK402" s="249">
        <f>ROUND(I402*H402,2)</f>
        <v>0</v>
      </c>
      <c r="BL402" s="17" t="s">
        <v>175</v>
      </c>
      <c r="BM402" s="248" t="s">
        <v>1085</v>
      </c>
    </row>
    <row r="403" s="12" customFormat="1">
      <c r="A403" s="12"/>
      <c r="B403" s="254"/>
      <c r="C403" s="255"/>
      <c r="D403" s="250" t="s">
        <v>178</v>
      </c>
      <c r="E403" s="256" t="s">
        <v>1</v>
      </c>
      <c r="F403" s="257" t="s">
        <v>1086</v>
      </c>
      <c r="G403" s="255"/>
      <c r="H403" s="256" t="s">
        <v>1</v>
      </c>
      <c r="I403" s="258"/>
      <c r="J403" s="255"/>
      <c r="K403" s="255"/>
      <c r="L403" s="259"/>
      <c r="M403" s="260"/>
      <c r="N403" s="261"/>
      <c r="O403" s="261"/>
      <c r="P403" s="261"/>
      <c r="Q403" s="261"/>
      <c r="R403" s="261"/>
      <c r="S403" s="261"/>
      <c r="T403" s="26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263" t="s">
        <v>178</v>
      </c>
      <c r="AU403" s="263" t="s">
        <v>89</v>
      </c>
      <c r="AV403" s="12" t="s">
        <v>87</v>
      </c>
      <c r="AW403" s="12" t="s">
        <v>36</v>
      </c>
      <c r="AX403" s="12" t="s">
        <v>80</v>
      </c>
      <c r="AY403" s="263" t="s">
        <v>170</v>
      </c>
    </row>
    <row r="404" s="13" customFormat="1">
      <c r="A404" s="13"/>
      <c r="B404" s="264"/>
      <c r="C404" s="265"/>
      <c r="D404" s="250" t="s">
        <v>178</v>
      </c>
      <c r="E404" s="266" t="s">
        <v>1</v>
      </c>
      <c r="F404" s="267" t="s">
        <v>482</v>
      </c>
      <c r="G404" s="265"/>
      <c r="H404" s="268">
        <v>30</v>
      </c>
      <c r="I404" s="269"/>
      <c r="J404" s="265"/>
      <c r="K404" s="265"/>
      <c r="L404" s="270"/>
      <c r="M404" s="271"/>
      <c r="N404" s="272"/>
      <c r="O404" s="272"/>
      <c r="P404" s="272"/>
      <c r="Q404" s="272"/>
      <c r="R404" s="272"/>
      <c r="S404" s="272"/>
      <c r="T404" s="27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74" t="s">
        <v>178</v>
      </c>
      <c r="AU404" s="274" t="s">
        <v>89</v>
      </c>
      <c r="AV404" s="13" t="s">
        <v>89</v>
      </c>
      <c r="AW404" s="13" t="s">
        <v>36</v>
      </c>
      <c r="AX404" s="13" t="s">
        <v>80</v>
      </c>
      <c r="AY404" s="274" t="s">
        <v>170</v>
      </c>
    </row>
    <row r="405" s="14" customFormat="1">
      <c r="A405" s="14"/>
      <c r="B405" s="275"/>
      <c r="C405" s="276"/>
      <c r="D405" s="250" t="s">
        <v>178</v>
      </c>
      <c r="E405" s="277" t="s">
        <v>1</v>
      </c>
      <c r="F405" s="278" t="s">
        <v>186</v>
      </c>
      <c r="G405" s="276"/>
      <c r="H405" s="279">
        <v>30</v>
      </c>
      <c r="I405" s="280"/>
      <c r="J405" s="276"/>
      <c r="K405" s="276"/>
      <c r="L405" s="281"/>
      <c r="M405" s="282"/>
      <c r="N405" s="283"/>
      <c r="O405" s="283"/>
      <c r="P405" s="283"/>
      <c r="Q405" s="283"/>
      <c r="R405" s="283"/>
      <c r="S405" s="283"/>
      <c r="T405" s="28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85" t="s">
        <v>178</v>
      </c>
      <c r="AU405" s="285" t="s">
        <v>89</v>
      </c>
      <c r="AV405" s="14" t="s">
        <v>175</v>
      </c>
      <c r="AW405" s="14" t="s">
        <v>36</v>
      </c>
      <c r="AX405" s="14" t="s">
        <v>87</v>
      </c>
      <c r="AY405" s="285" t="s">
        <v>170</v>
      </c>
    </row>
    <row r="406" s="11" customFormat="1" ht="22.8" customHeight="1">
      <c r="A406" s="11"/>
      <c r="B406" s="222"/>
      <c r="C406" s="223"/>
      <c r="D406" s="224" t="s">
        <v>79</v>
      </c>
      <c r="E406" s="295" t="s">
        <v>1024</v>
      </c>
      <c r="F406" s="295" t="s">
        <v>1087</v>
      </c>
      <c r="G406" s="223"/>
      <c r="H406" s="223"/>
      <c r="I406" s="226"/>
      <c r="J406" s="296">
        <f>BK406</f>
        <v>0</v>
      </c>
      <c r="K406" s="223"/>
      <c r="L406" s="228"/>
      <c r="M406" s="229"/>
      <c r="N406" s="230"/>
      <c r="O406" s="230"/>
      <c r="P406" s="231">
        <f>SUM(P407:P409)</f>
        <v>0</v>
      </c>
      <c r="Q406" s="230"/>
      <c r="R406" s="231">
        <f>SUM(R407:R409)</f>
        <v>5.0022399999999996</v>
      </c>
      <c r="S406" s="230"/>
      <c r="T406" s="232">
        <f>SUM(T407:T409)</f>
        <v>0</v>
      </c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R406" s="233" t="s">
        <v>87</v>
      </c>
      <c r="AT406" s="234" t="s">
        <v>79</v>
      </c>
      <c r="AU406" s="234" t="s">
        <v>87</v>
      </c>
      <c r="AY406" s="233" t="s">
        <v>170</v>
      </c>
      <c r="BK406" s="235">
        <f>SUM(BK407:BK409)</f>
        <v>0</v>
      </c>
    </row>
    <row r="407" s="2" customFormat="1" ht="16.5" customHeight="1">
      <c r="A407" s="38"/>
      <c r="B407" s="39"/>
      <c r="C407" s="236" t="s">
        <v>1088</v>
      </c>
      <c r="D407" s="236" t="s">
        <v>171</v>
      </c>
      <c r="E407" s="237" t="s">
        <v>1089</v>
      </c>
      <c r="F407" s="238" t="s">
        <v>1090</v>
      </c>
      <c r="G407" s="239" t="s">
        <v>732</v>
      </c>
      <c r="H407" s="240">
        <v>2</v>
      </c>
      <c r="I407" s="241"/>
      <c r="J407" s="242">
        <f>ROUND(I407*H407,2)</f>
        <v>0</v>
      </c>
      <c r="K407" s="243"/>
      <c r="L407" s="44"/>
      <c r="M407" s="244" t="s">
        <v>1</v>
      </c>
      <c r="N407" s="245" t="s">
        <v>45</v>
      </c>
      <c r="O407" s="91"/>
      <c r="P407" s="246">
        <f>O407*H407</f>
        <v>0</v>
      </c>
      <c r="Q407" s="246">
        <v>2.5011199999999998</v>
      </c>
      <c r="R407" s="246">
        <f>Q407*H407</f>
        <v>5.0022399999999996</v>
      </c>
      <c r="S407" s="246">
        <v>0</v>
      </c>
      <c r="T407" s="247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48" t="s">
        <v>175</v>
      </c>
      <c r="AT407" s="248" t="s">
        <v>171</v>
      </c>
      <c r="AU407" s="248" t="s">
        <v>89</v>
      </c>
      <c r="AY407" s="17" t="s">
        <v>170</v>
      </c>
      <c r="BE407" s="249">
        <f>IF(N407="základní",J407,0)</f>
        <v>0</v>
      </c>
      <c r="BF407" s="249">
        <f>IF(N407="snížená",J407,0)</f>
        <v>0</v>
      </c>
      <c r="BG407" s="249">
        <f>IF(N407="zákl. přenesená",J407,0)</f>
        <v>0</v>
      </c>
      <c r="BH407" s="249">
        <f>IF(N407="sníž. přenesená",J407,0)</f>
        <v>0</v>
      </c>
      <c r="BI407" s="249">
        <f>IF(N407="nulová",J407,0)</f>
        <v>0</v>
      </c>
      <c r="BJ407" s="17" t="s">
        <v>87</v>
      </c>
      <c r="BK407" s="249">
        <f>ROUND(I407*H407,2)</f>
        <v>0</v>
      </c>
      <c r="BL407" s="17" t="s">
        <v>175</v>
      </c>
      <c r="BM407" s="248" t="s">
        <v>1091</v>
      </c>
    </row>
    <row r="408" s="13" customFormat="1">
      <c r="A408" s="13"/>
      <c r="B408" s="264"/>
      <c r="C408" s="265"/>
      <c r="D408" s="250" t="s">
        <v>178</v>
      </c>
      <c r="E408" s="266" t="s">
        <v>1</v>
      </c>
      <c r="F408" s="267" t="s">
        <v>1092</v>
      </c>
      <c r="G408" s="265"/>
      <c r="H408" s="268">
        <v>2</v>
      </c>
      <c r="I408" s="269"/>
      <c r="J408" s="265"/>
      <c r="K408" s="265"/>
      <c r="L408" s="270"/>
      <c r="M408" s="271"/>
      <c r="N408" s="272"/>
      <c r="O408" s="272"/>
      <c r="P408" s="272"/>
      <c r="Q408" s="272"/>
      <c r="R408" s="272"/>
      <c r="S408" s="272"/>
      <c r="T408" s="27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74" t="s">
        <v>178</v>
      </c>
      <c r="AU408" s="274" t="s">
        <v>89</v>
      </c>
      <c r="AV408" s="13" t="s">
        <v>89</v>
      </c>
      <c r="AW408" s="13" t="s">
        <v>36</v>
      </c>
      <c r="AX408" s="13" t="s">
        <v>80</v>
      </c>
      <c r="AY408" s="274" t="s">
        <v>170</v>
      </c>
    </row>
    <row r="409" s="14" customFormat="1">
      <c r="A409" s="14"/>
      <c r="B409" s="275"/>
      <c r="C409" s="276"/>
      <c r="D409" s="250" t="s">
        <v>178</v>
      </c>
      <c r="E409" s="277" t="s">
        <v>1</v>
      </c>
      <c r="F409" s="278" t="s">
        <v>186</v>
      </c>
      <c r="G409" s="276"/>
      <c r="H409" s="279">
        <v>2</v>
      </c>
      <c r="I409" s="280"/>
      <c r="J409" s="276"/>
      <c r="K409" s="276"/>
      <c r="L409" s="281"/>
      <c r="M409" s="282"/>
      <c r="N409" s="283"/>
      <c r="O409" s="283"/>
      <c r="P409" s="283"/>
      <c r="Q409" s="283"/>
      <c r="R409" s="283"/>
      <c r="S409" s="283"/>
      <c r="T409" s="28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85" t="s">
        <v>178</v>
      </c>
      <c r="AU409" s="285" t="s">
        <v>89</v>
      </c>
      <c r="AV409" s="14" t="s">
        <v>175</v>
      </c>
      <c r="AW409" s="14" t="s">
        <v>36</v>
      </c>
      <c r="AX409" s="14" t="s">
        <v>87</v>
      </c>
      <c r="AY409" s="285" t="s">
        <v>170</v>
      </c>
    </row>
    <row r="410" s="11" customFormat="1" ht="22.8" customHeight="1">
      <c r="A410" s="11"/>
      <c r="B410" s="222"/>
      <c r="C410" s="223"/>
      <c r="D410" s="224" t="s">
        <v>79</v>
      </c>
      <c r="E410" s="295" t="s">
        <v>894</v>
      </c>
      <c r="F410" s="295" t="s">
        <v>895</v>
      </c>
      <c r="G410" s="223"/>
      <c r="H410" s="223"/>
      <c r="I410" s="226"/>
      <c r="J410" s="296">
        <f>BK410</f>
        <v>0</v>
      </c>
      <c r="K410" s="223"/>
      <c r="L410" s="228"/>
      <c r="M410" s="229"/>
      <c r="N410" s="230"/>
      <c r="O410" s="230"/>
      <c r="P410" s="231">
        <f>P411</f>
        <v>0</v>
      </c>
      <c r="Q410" s="230"/>
      <c r="R410" s="231">
        <f>R411</f>
        <v>0</v>
      </c>
      <c r="S410" s="230"/>
      <c r="T410" s="232">
        <f>T411</f>
        <v>0</v>
      </c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R410" s="233" t="s">
        <v>87</v>
      </c>
      <c r="AT410" s="234" t="s">
        <v>79</v>
      </c>
      <c r="AU410" s="234" t="s">
        <v>87</v>
      </c>
      <c r="AY410" s="233" t="s">
        <v>170</v>
      </c>
      <c r="BK410" s="235">
        <f>BK411</f>
        <v>0</v>
      </c>
    </row>
    <row r="411" s="2" customFormat="1" ht="16.5" customHeight="1">
      <c r="A411" s="38"/>
      <c r="B411" s="39"/>
      <c r="C411" s="236" t="s">
        <v>864</v>
      </c>
      <c r="D411" s="236" t="s">
        <v>171</v>
      </c>
      <c r="E411" s="237" t="s">
        <v>897</v>
      </c>
      <c r="F411" s="238" t="s">
        <v>898</v>
      </c>
      <c r="G411" s="239" t="s">
        <v>778</v>
      </c>
      <c r="H411" s="240">
        <v>332.63799999999998</v>
      </c>
      <c r="I411" s="241"/>
      <c r="J411" s="242">
        <f>ROUND(I411*H411,2)</f>
        <v>0</v>
      </c>
      <c r="K411" s="243"/>
      <c r="L411" s="44"/>
      <c r="M411" s="244" t="s">
        <v>1</v>
      </c>
      <c r="N411" s="245" t="s">
        <v>45</v>
      </c>
      <c r="O411" s="91"/>
      <c r="P411" s="246">
        <f>O411*H411</f>
        <v>0</v>
      </c>
      <c r="Q411" s="246">
        <v>0</v>
      </c>
      <c r="R411" s="246">
        <f>Q411*H411</f>
        <v>0</v>
      </c>
      <c r="S411" s="246">
        <v>0</v>
      </c>
      <c r="T411" s="247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48" t="s">
        <v>175</v>
      </c>
      <c r="AT411" s="248" t="s">
        <v>171</v>
      </c>
      <c r="AU411" s="248" t="s">
        <v>89</v>
      </c>
      <c r="AY411" s="17" t="s">
        <v>170</v>
      </c>
      <c r="BE411" s="249">
        <f>IF(N411="základní",J411,0)</f>
        <v>0</v>
      </c>
      <c r="BF411" s="249">
        <f>IF(N411="snížená",J411,0)</f>
        <v>0</v>
      </c>
      <c r="BG411" s="249">
        <f>IF(N411="zákl. přenesená",J411,0)</f>
        <v>0</v>
      </c>
      <c r="BH411" s="249">
        <f>IF(N411="sníž. přenesená",J411,0)</f>
        <v>0</v>
      </c>
      <c r="BI411" s="249">
        <f>IF(N411="nulová",J411,0)</f>
        <v>0</v>
      </c>
      <c r="BJ411" s="17" t="s">
        <v>87</v>
      </c>
      <c r="BK411" s="249">
        <f>ROUND(I411*H411,2)</f>
        <v>0</v>
      </c>
      <c r="BL411" s="17" t="s">
        <v>175</v>
      </c>
      <c r="BM411" s="248" t="s">
        <v>1093</v>
      </c>
    </row>
    <row r="412" s="11" customFormat="1" ht="22.8" customHeight="1">
      <c r="A412" s="11"/>
      <c r="B412" s="222"/>
      <c r="C412" s="223"/>
      <c r="D412" s="224" t="s">
        <v>79</v>
      </c>
      <c r="E412" s="295" t="s">
        <v>1094</v>
      </c>
      <c r="F412" s="295" t="s">
        <v>1095</v>
      </c>
      <c r="G412" s="223"/>
      <c r="H412" s="223"/>
      <c r="I412" s="226"/>
      <c r="J412" s="296">
        <f>BK412</f>
        <v>0</v>
      </c>
      <c r="K412" s="223"/>
      <c r="L412" s="228"/>
      <c r="M412" s="229"/>
      <c r="N412" s="230"/>
      <c r="O412" s="230"/>
      <c r="P412" s="231">
        <f>SUM(P413:P416)</f>
        <v>0</v>
      </c>
      <c r="Q412" s="230"/>
      <c r="R412" s="231">
        <f>SUM(R413:R416)</f>
        <v>0.0036000000000000003</v>
      </c>
      <c r="S412" s="230"/>
      <c r="T412" s="232">
        <f>SUM(T413:T416)</f>
        <v>0</v>
      </c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R412" s="233" t="s">
        <v>87</v>
      </c>
      <c r="AT412" s="234" t="s">
        <v>79</v>
      </c>
      <c r="AU412" s="234" t="s">
        <v>87</v>
      </c>
      <c r="AY412" s="233" t="s">
        <v>170</v>
      </c>
      <c r="BK412" s="235">
        <f>SUM(BK413:BK416)</f>
        <v>0</v>
      </c>
    </row>
    <row r="413" s="2" customFormat="1" ht="16.5" customHeight="1">
      <c r="A413" s="38"/>
      <c r="B413" s="39"/>
      <c r="C413" s="236" t="s">
        <v>1096</v>
      </c>
      <c r="D413" s="236" t="s">
        <v>171</v>
      </c>
      <c r="E413" s="237" t="s">
        <v>1097</v>
      </c>
      <c r="F413" s="238" t="s">
        <v>1098</v>
      </c>
      <c r="G413" s="239" t="s">
        <v>744</v>
      </c>
      <c r="H413" s="240">
        <v>180</v>
      </c>
      <c r="I413" s="241"/>
      <c r="J413" s="242">
        <f>ROUND(I413*H413,2)</f>
        <v>0</v>
      </c>
      <c r="K413" s="243"/>
      <c r="L413" s="44"/>
      <c r="M413" s="244" t="s">
        <v>1</v>
      </c>
      <c r="N413" s="245" t="s">
        <v>45</v>
      </c>
      <c r="O413" s="91"/>
      <c r="P413" s="246">
        <f>O413*H413</f>
        <v>0</v>
      </c>
      <c r="Q413" s="246">
        <v>2.0000000000000002E-05</v>
      </c>
      <c r="R413" s="246">
        <f>Q413*H413</f>
        <v>0.0036000000000000003</v>
      </c>
      <c r="S413" s="246">
        <v>0</v>
      </c>
      <c r="T413" s="247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48" t="s">
        <v>175</v>
      </c>
      <c r="AT413" s="248" t="s">
        <v>171</v>
      </c>
      <c r="AU413" s="248" t="s">
        <v>89</v>
      </c>
      <c r="AY413" s="17" t="s">
        <v>170</v>
      </c>
      <c r="BE413" s="249">
        <f>IF(N413="základní",J413,0)</f>
        <v>0</v>
      </c>
      <c r="BF413" s="249">
        <f>IF(N413="snížená",J413,0)</f>
        <v>0</v>
      </c>
      <c r="BG413" s="249">
        <f>IF(N413="zákl. přenesená",J413,0)</f>
        <v>0</v>
      </c>
      <c r="BH413" s="249">
        <f>IF(N413="sníž. přenesená",J413,0)</f>
        <v>0</v>
      </c>
      <c r="BI413" s="249">
        <f>IF(N413="nulová",J413,0)</f>
        <v>0</v>
      </c>
      <c r="BJ413" s="17" t="s">
        <v>87</v>
      </c>
      <c r="BK413" s="249">
        <f>ROUND(I413*H413,2)</f>
        <v>0</v>
      </c>
      <c r="BL413" s="17" t="s">
        <v>175</v>
      </c>
      <c r="BM413" s="248" t="s">
        <v>1099</v>
      </c>
    </row>
    <row r="414" s="12" customFormat="1">
      <c r="A414" s="12"/>
      <c r="B414" s="254"/>
      <c r="C414" s="255"/>
      <c r="D414" s="250" t="s">
        <v>178</v>
      </c>
      <c r="E414" s="256" t="s">
        <v>1</v>
      </c>
      <c r="F414" s="257" t="s">
        <v>1100</v>
      </c>
      <c r="G414" s="255"/>
      <c r="H414" s="256" t="s">
        <v>1</v>
      </c>
      <c r="I414" s="258"/>
      <c r="J414" s="255"/>
      <c r="K414" s="255"/>
      <c r="L414" s="259"/>
      <c r="M414" s="260"/>
      <c r="N414" s="261"/>
      <c r="O414" s="261"/>
      <c r="P414" s="261"/>
      <c r="Q414" s="261"/>
      <c r="R414" s="261"/>
      <c r="S414" s="261"/>
      <c r="T414" s="26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263" t="s">
        <v>178</v>
      </c>
      <c r="AU414" s="263" t="s">
        <v>89</v>
      </c>
      <c r="AV414" s="12" t="s">
        <v>87</v>
      </c>
      <c r="AW414" s="12" t="s">
        <v>36</v>
      </c>
      <c r="AX414" s="12" t="s">
        <v>80</v>
      </c>
      <c r="AY414" s="263" t="s">
        <v>170</v>
      </c>
    </row>
    <row r="415" s="13" customFormat="1">
      <c r="A415" s="13"/>
      <c r="B415" s="264"/>
      <c r="C415" s="265"/>
      <c r="D415" s="250" t="s">
        <v>178</v>
      </c>
      <c r="E415" s="266" t="s">
        <v>1</v>
      </c>
      <c r="F415" s="267" t="s">
        <v>1101</v>
      </c>
      <c r="G415" s="265"/>
      <c r="H415" s="268">
        <v>180</v>
      </c>
      <c r="I415" s="269"/>
      <c r="J415" s="265"/>
      <c r="K415" s="265"/>
      <c r="L415" s="270"/>
      <c r="M415" s="271"/>
      <c r="N415" s="272"/>
      <c r="O415" s="272"/>
      <c r="P415" s="272"/>
      <c r="Q415" s="272"/>
      <c r="R415" s="272"/>
      <c r="S415" s="272"/>
      <c r="T415" s="27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74" t="s">
        <v>178</v>
      </c>
      <c r="AU415" s="274" t="s">
        <v>89</v>
      </c>
      <c r="AV415" s="13" t="s">
        <v>89</v>
      </c>
      <c r="AW415" s="13" t="s">
        <v>36</v>
      </c>
      <c r="AX415" s="13" t="s">
        <v>80</v>
      </c>
      <c r="AY415" s="274" t="s">
        <v>170</v>
      </c>
    </row>
    <row r="416" s="14" customFormat="1">
      <c r="A416" s="14"/>
      <c r="B416" s="275"/>
      <c r="C416" s="276"/>
      <c r="D416" s="250" t="s">
        <v>178</v>
      </c>
      <c r="E416" s="277" t="s">
        <v>1</v>
      </c>
      <c r="F416" s="278" t="s">
        <v>186</v>
      </c>
      <c r="G416" s="276"/>
      <c r="H416" s="279">
        <v>180</v>
      </c>
      <c r="I416" s="280"/>
      <c r="J416" s="276"/>
      <c r="K416" s="276"/>
      <c r="L416" s="281"/>
      <c r="M416" s="286"/>
      <c r="N416" s="287"/>
      <c r="O416" s="287"/>
      <c r="P416" s="287"/>
      <c r="Q416" s="287"/>
      <c r="R416" s="287"/>
      <c r="S416" s="287"/>
      <c r="T416" s="288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85" t="s">
        <v>178</v>
      </c>
      <c r="AU416" s="285" t="s">
        <v>89</v>
      </c>
      <c r="AV416" s="14" t="s">
        <v>175</v>
      </c>
      <c r="AW416" s="14" t="s">
        <v>36</v>
      </c>
      <c r="AX416" s="14" t="s">
        <v>87</v>
      </c>
      <c r="AY416" s="285" t="s">
        <v>170</v>
      </c>
    </row>
    <row r="417" s="2" customFormat="1" ht="6.96" customHeight="1">
      <c r="A417" s="38"/>
      <c r="B417" s="66"/>
      <c r="C417" s="67"/>
      <c r="D417" s="67"/>
      <c r="E417" s="67"/>
      <c r="F417" s="67"/>
      <c r="G417" s="67"/>
      <c r="H417" s="67"/>
      <c r="I417" s="192"/>
      <c r="J417" s="67"/>
      <c r="K417" s="67"/>
      <c r="L417" s="44"/>
      <c r="M417" s="38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</row>
  </sheetData>
  <sheetProtection sheet="1" autoFilter="0" formatColumns="0" formatRows="0" objects="1" scenarios="1" spinCount="100000" saltValue="MrdSCV1zw/Ur7GrkIKZZd8JNr0ritWvkHnWBLGSMsjCWKon98+dQR7hCa6aZ1azuB4SMTYkoiZ7hYriaq1SE1w==" hashValue="eiND/S8q+tXWPKHvExX57ZIuwqlsgXsgsUvfZWawbtvzrPlZ1OUuCCJ0BFpP7y6jjyjwCXA4prybQARDWagwGQ==" algorithmName="SHA-512" password="CC35"/>
  <autoFilter ref="C133:K416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145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1102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23. 3. 2021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6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37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39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40</v>
      </c>
      <c r="E30" s="38"/>
      <c r="F30" s="38"/>
      <c r="G30" s="38"/>
      <c r="H30" s="38"/>
      <c r="I30" s="154"/>
      <c r="J30" s="166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42</v>
      </c>
      <c r="G32" s="38"/>
      <c r="H32" s="38"/>
      <c r="I32" s="168" t="s">
        <v>41</v>
      </c>
      <c r="J32" s="167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44</v>
      </c>
      <c r="E33" s="152" t="s">
        <v>45</v>
      </c>
      <c r="F33" s="170">
        <f>ROUND((SUM(BE126:BE350)),  2)</f>
        <v>0</v>
      </c>
      <c r="G33" s="38"/>
      <c r="H33" s="38"/>
      <c r="I33" s="171">
        <v>0.20999999999999999</v>
      </c>
      <c r="J33" s="170">
        <f>ROUND(((SUM(BE126:BE350))*I33),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46</v>
      </c>
      <c r="F34" s="170">
        <f>ROUND((SUM(BF126:BF350)),  2)</f>
        <v>0</v>
      </c>
      <c r="G34" s="38"/>
      <c r="H34" s="38"/>
      <c r="I34" s="171">
        <v>0.14999999999999999</v>
      </c>
      <c r="J34" s="170">
        <f>ROUND(((SUM(BF126:BF350))*I34),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47</v>
      </c>
      <c r="F35" s="170">
        <f>ROUND((SUM(BG126:BG350)),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48</v>
      </c>
      <c r="F36" s="170">
        <f>ROUND((SUM(BH126:BH350)),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0">
        <f>ROUND((SUM(BI126:BI350)),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50</v>
      </c>
      <c r="E39" s="174"/>
      <c r="F39" s="174"/>
      <c r="G39" s="175" t="s">
        <v>51</v>
      </c>
      <c r="H39" s="176" t="s">
        <v>52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145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SO.303 - Vodovod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Litomyšl</v>
      </c>
      <c r="G89" s="40"/>
      <c r="H89" s="40"/>
      <c r="I89" s="156" t="s">
        <v>22</v>
      </c>
      <c r="J89" s="79" t="str">
        <f>IF(J12="","",J12)</f>
        <v>23. 3. 2021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Litomyšl</v>
      </c>
      <c r="G91" s="40"/>
      <c r="H91" s="40"/>
      <c r="I91" s="156" t="s">
        <v>32</v>
      </c>
      <c r="J91" s="36" t="str">
        <f>E21</f>
        <v>K I P spol. s r. 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150</v>
      </c>
      <c r="D94" s="198"/>
      <c r="E94" s="198"/>
      <c r="F94" s="198"/>
      <c r="G94" s="198"/>
      <c r="H94" s="198"/>
      <c r="I94" s="199"/>
      <c r="J94" s="200" t="s">
        <v>151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152</v>
      </c>
      <c r="D96" s="40"/>
      <c r="E96" s="40"/>
      <c r="F96" s="40"/>
      <c r="G96" s="40"/>
      <c r="H96" s="40"/>
      <c r="I96" s="154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153</v>
      </c>
    </row>
    <row r="97" s="9" customFormat="1" ht="24.96" customHeight="1">
      <c r="A97" s="9"/>
      <c r="B97" s="202"/>
      <c r="C97" s="203"/>
      <c r="D97" s="204" t="s">
        <v>1103</v>
      </c>
      <c r="E97" s="205"/>
      <c r="F97" s="205"/>
      <c r="G97" s="205"/>
      <c r="H97" s="205"/>
      <c r="I97" s="206"/>
      <c r="J97" s="207">
        <f>J127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5" customFormat="1" ht="19.92" customHeight="1">
      <c r="A98" s="15"/>
      <c r="B98" s="289"/>
      <c r="C98" s="133"/>
      <c r="D98" s="290" t="s">
        <v>720</v>
      </c>
      <c r="E98" s="291"/>
      <c r="F98" s="291"/>
      <c r="G98" s="291"/>
      <c r="H98" s="291"/>
      <c r="I98" s="292"/>
      <c r="J98" s="293">
        <f>J128</f>
        <v>0</v>
      </c>
      <c r="K98" s="133"/>
      <c r="L98" s="294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="15" customFormat="1" ht="19.92" customHeight="1">
      <c r="A99" s="15"/>
      <c r="B99" s="289"/>
      <c r="C99" s="133"/>
      <c r="D99" s="290" t="s">
        <v>721</v>
      </c>
      <c r="E99" s="291"/>
      <c r="F99" s="291"/>
      <c r="G99" s="291"/>
      <c r="H99" s="291"/>
      <c r="I99" s="292"/>
      <c r="J99" s="293">
        <f>J144</f>
        <v>0</v>
      </c>
      <c r="K99" s="133"/>
      <c r="L99" s="294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="15" customFormat="1" ht="19.92" customHeight="1">
      <c r="A100" s="15"/>
      <c r="B100" s="289"/>
      <c r="C100" s="133"/>
      <c r="D100" s="290" t="s">
        <v>722</v>
      </c>
      <c r="E100" s="291"/>
      <c r="F100" s="291"/>
      <c r="G100" s="291"/>
      <c r="H100" s="291"/>
      <c r="I100" s="292"/>
      <c r="J100" s="293">
        <f>J151</f>
        <v>0</v>
      </c>
      <c r="K100" s="133"/>
      <c r="L100" s="294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="15" customFormat="1" ht="19.92" customHeight="1">
      <c r="A101" s="15"/>
      <c r="B101" s="289"/>
      <c r="C101" s="133"/>
      <c r="D101" s="290" t="s">
        <v>723</v>
      </c>
      <c r="E101" s="291"/>
      <c r="F101" s="291"/>
      <c r="G101" s="291"/>
      <c r="H101" s="291"/>
      <c r="I101" s="292"/>
      <c r="J101" s="293">
        <f>J158</f>
        <v>0</v>
      </c>
      <c r="K101" s="133"/>
      <c r="L101" s="294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="15" customFormat="1" ht="19.92" customHeight="1">
      <c r="A102" s="15"/>
      <c r="B102" s="289"/>
      <c r="C102" s="133"/>
      <c r="D102" s="290" t="s">
        <v>724</v>
      </c>
      <c r="E102" s="291"/>
      <c r="F102" s="291"/>
      <c r="G102" s="291"/>
      <c r="H102" s="291"/>
      <c r="I102" s="292"/>
      <c r="J102" s="293">
        <f>J179</f>
        <v>0</v>
      </c>
      <c r="K102" s="133"/>
      <c r="L102" s="294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</row>
    <row r="103" s="15" customFormat="1" ht="19.92" customHeight="1">
      <c r="A103" s="15"/>
      <c r="B103" s="289"/>
      <c r="C103" s="133"/>
      <c r="D103" s="290" t="s">
        <v>1104</v>
      </c>
      <c r="E103" s="291"/>
      <c r="F103" s="291"/>
      <c r="G103" s="291"/>
      <c r="H103" s="291"/>
      <c r="I103" s="292"/>
      <c r="J103" s="293">
        <f>J186</f>
        <v>0</v>
      </c>
      <c r="K103" s="133"/>
      <c r="L103" s="294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="15" customFormat="1" ht="19.92" customHeight="1">
      <c r="A104" s="15"/>
      <c r="B104" s="289"/>
      <c r="C104" s="133"/>
      <c r="D104" s="290" t="s">
        <v>725</v>
      </c>
      <c r="E104" s="291"/>
      <c r="F104" s="291"/>
      <c r="G104" s="291"/>
      <c r="H104" s="291"/>
      <c r="I104" s="292"/>
      <c r="J104" s="293">
        <f>J210</f>
        <v>0</v>
      </c>
      <c r="K104" s="133"/>
      <c r="L104" s="294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="15" customFormat="1" ht="19.92" customHeight="1">
      <c r="A105" s="15"/>
      <c r="B105" s="289"/>
      <c r="C105" s="133"/>
      <c r="D105" s="290" t="s">
        <v>726</v>
      </c>
      <c r="E105" s="291"/>
      <c r="F105" s="291"/>
      <c r="G105" s="291"/>
      <c r="H105" s="291"/>
      <c r="I105" s="292"/>
      <c r="J105" s="293">
        <f>J259</f>
        <v>0</v>
      </c>
      <c r="K105" s="133"/>
      <c r="L105" s="294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="15" customFormat="1" ht="19.92" customHeight="1">
      <c r="A106" s="15"/>
      <c r="B106" s="289"/>
      <c r="C106" s="133"/>
      <c r="D106" s="290" t="s">
        <v>727</v>
      </c>
      <c r="E106" s="291"/>
      <c r="F106" s="291"/>
      <c r="G106" s="291"/>
      <c r="H106" s="291"/>
      <c r="I106" s="292"/>
      <c r="J106" s="293">
        <f>J349</f>
        <v>0</v>
      </c>
      <c r="K106" s="133"/>
      <c r="L106" s="294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192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195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157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3.25" customHeight="1">
      <c r="A116" s="38"/>
      <c r="B116" s="39"/>
      <c r="C116" s="40"/>
      <c r="D116" s="40"/>
      <c r="E116" s="196" t="str">
        <f>E7</f>
        <v>Zainvestování území pro RD v lokalitě Babka Litomyšl, REVIZE Č.1. – 03/2021</v>
      </c>
      <c r="F116" s="32"/>
      <c r="G116" s="32"/>
      <c r="H116" s="32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145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SO.303 - Vodovod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Litomyšl</v>
      </c>
      <c r="G120" s="40"/>
      <c r="H120" s="40"/>
      <c r="I120" s="156" t="s">
        <v>22</v>
      </c>
      <c r="J120" s="79" t="str">
        <f>IF(J12="","",J12)</f>
        <v>23. 3. 2021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Město Litomyšl</v>
      </c>
      <c r="G122" s="40"/>
      <c r="H122" s="40"/>
      <c r="I122" s="156" t="s">
        <v>32</v>
      </c>
      <c r="J122" s="36" t="str">
        <f>E21</f>
        <v>K I P spol. s r. 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IF(E18="","",E18)</f>
        <v>Vyplň údaj</v>
      </c>
      <c r="G123" s="40"/>
      <c r="H123" s="40"/>
      <c r="I123" s="156" t="s">
        <v>37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0" customFormat="1" ht="29.28" customHeight="1">
      <c r="A125" s="209"/>
      <c r="B125" s="210"/>
      <c r="C125" s="211" t="s">
        <v>158</v>
      </c>
      <c r="D125" s="212" t="s">
        <v>65</v>
      </c>
      <c r="E125" s="212" t="s">
        <v>61</v>
      </c>
      <c r="F125" s="212" t="s">
        <v>62</v>
      </c>
      <c r="G125" s="212" t="s">
        <v>159</v>
      </c>
      <c r="H125" s="212" t="s">
        <v>160</v>
      </c>
      <c r="I125" s="213" t="s">
        <v>161</v>
      </c>
      <c r="J125" s="214" t="s">
        <v>151</v>
      </c>
      <c r="K125" s="215" t="s">
        <v>162</v>
      </c>
      <c r="L125" s="216"/>
      <c r="M125" s="100" t="s">
        <v>1</v>
      </c>
      <c r="N125" s="101" t="s">
        <v>44</v>
      </c>
      <c r="O125" s="101" t="s">
        <v>163</v>
      </c>
      <c r="P125" s="101" t="s">
        <v>164</v>
      </c>
      <c r="Q125" s="101" t="s">
        <v>165</v>
      </c>
      <c r="R125" s="101" t="s">
        <v>166</v>
      </c>
      <c r="S125" s="101" t="s">
        <v>167</v>
      </c>
      <c r="T125" s="102" t="s">
        <v>168</v>
      </c>
      <c r="U125" s="209"/>
      <c r="V125" s="209"/>
      <c r="W125" s="209"/>
      <c r="X125" s="209"/>
      <c r="Y125" s="209"/>
      <c r="Z125" s="209"/>
      <c r="AA125" s="209"/>
      <c r="AB125" s="209"/>
      <c r="AC125" s="209"/>
      <c r="AD125" s="209"/>
      <c r="AE125" s="209"/>
    </row>
    <row r="126" s="2" customFormat="1" ht="22.8" customHeight="1">
      <c r="A126" s="38"/>
      <c r="B126" s="39"/>
      <c r="C126" s="107" t="s">
        <v>169</v>
      </c>
      <c r="D126" s="40"/>
      <c r="E126" s="40"/>
      <c r="F126" s="40"/>
      <c r="G126" s="40"/>
      <c r="H126" s="40"/>
      <c r="I126" s="154"/>
      <c r="J126" s="217">
        <f>BK126</f>
        <v>0</v>
      </c>
      <c r="K126" s="40"/>
      <c r="L126" s="44"/>
      <c r="M126" s="103"/>
      <c r="N126" s="218"/>
      <c r="O126" s="104"/>
      <c r="P126" s="219">
        <f>P127</f>
        <v>0</v>
      </c>
      <c r="Q126" s="104"/>
      <c r="R126" s="219">
        <f>R127</f>
        <v>1503.6823960499999</v>
      </c>
      <c r="S126" s="104"/>
      <c r="T126" s="220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153</v>
      </c>
      <c r="BK126" s="221">
        <f>BK127</f>
        <v>0</v>
      </c>
    </row>
    <row r="127" s="11" customFormat="1" ht="25.92" customHeight="1">
      <c r="A127" s="11"/>
      <c r="B127" s="222"/>
      <c r="C127" s="223"/>
      <c r="D127" s="224" t="s">
        <v>79</v>
      </c>
      <c r="E127" s="225" t="s">
        <v>728</v>
      </c>
      <c r="F127" s="225" t="s">
        <v>126</v>
      </c>
      <c r="G127" s="223"/>
      <c r="H127" s="223"/>
      <c r="I127" s="226"/>
      <c r="J127" s="227">
        <f>BK127</f>
        <v>0</v>
      </c>
      <c r="K127" s="223"/>
      <c r="L127" s="228"/>
      <c r="M127" s="229"/>
      <c r="N127" s="230"/>
      <c r="O127" s="230"/>
      <c r="P127" s="231">
        <f>P128+P144+P151+P158+P179+P186+P210+P259+P349</f>
        <v>0</v>
      </c>
      <c r="Q127" s="230"/>
      <c r="R127" s="231">
        <f>R128+R144+R151+R158+R179+R186+R210+R259+R349</f>
        <v>1503.6823960499999</v>
      </c>
      <c r="S127" s="230"/>
      <c r="T127" s="232">
        <f>T128+T144+T151+T158+T179+T186+T210+T259+T349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3" t="s">
        <v>87</v>
      </c>
      <c r="AT127" s="234" t="s">
        <v>79</v>
      </c>
      <c r="AU127" s="234" t="s">
        <v>80</v>
      </c>
      <c r="AY127" s="233" t="s">
        <v>170</v>
      </c>
      <c r="BK127" s="235">
        <f>BK128+BK144+BK151+BK158+BK179+BK186+BK210+BK259+BK349</f>
        <v>0</v>
      </c>
    </row>
    <row r="128" s="11" customFormat="1" ht="22.8" customHeight="1">
      <c r="A128" s="11"/>
      <c r="B128" s="222"/>
      <c r="C128" s="223"/>
      <c r="D128" s="224" t="s">
        <v>79</v>
      </c>
      <c r="E128" s="295" t="s">
        <v>469</v>
      </c>
      <c r="F128" s="295" t="s">
        <v>729</v>
      </c>
      <c r="G128" s="223"/>
      <c r="H128" s="223"/>
      <c r="I128" s="226"/>
      <c r="J128" s="296">
        <f>BK128</f>
        <v>0</v>
      </c>
      <c r="K128" s="223"/>
      <c r="L128" s="228"/>
      <c r="M128" s="229"/>
      <c r="N128" s="230"/>
      <c r="O128" s="230"/>
      <c r="P128" s="231">
        <f>SUM(P129:P143)</f>
        <v>0</v>
      </c>
      <c r="Q128" s="230"/>
      <c r="R128" s="231">
        <f>SUM(R129:R143)</f>
        <v>0</v>
      </c>
      <c r="S128" s="230"/>
      <c r="T128" s="232">
        <f>SUM(T129:T143)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33" t="s">
        <v>87</v>
      </c>
      <c r="AT128" s="234" t="s">
        <v>79</v>
      </c>
      <c r="AU128" s="234" t="s">
        <v>87</v>
      </c>
      <c r="AY128" s="233" t="s">
        <v>170</v>
      </c>
      <c r="BK128" s="235">
        <f>SUM(BK129:BK143)</f>
        <v>0</v>
      </c>
    </row>
    <row r="129" s="2" customFormat="1" ht="16.5" customHeight="1">
      <c r="A129" s="38"/>
      <c r="B129" s="39"/>
      <c r="C129" s="236" t="s">
        <v>87</v>
      </c>
      <c r="D129" s="236" t="s">
        <v>171</v>
      </c>
      <c r="E129" s="237" t="s">
        <v>1105</v>
      </c>
      <c r="F129" s="238" t="s">
        <v>1106</v>
      </c>
      <c r="G129" s="239" t="s">
        <v>732</v>
      </c>
      <c r="H129" s="240">
        <v>797.69799999999998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45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175</v>
      </c>
      <c r="AT129" s="248" t="s">
        <v>171</v>
      </c>
      <c r="AU129" s="248" t="s">
        <v>89</v>
      </c>
      <c r="AY129" s="17" t="s">
        <v>170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87</v>
      </c>
      <c r="BK129" s="249">
        <f>ROUND(I129*H129,2)</f>
        <v>0</v>
      </c>
      <c r="BL129" s="17" t="s">
        <v>175</v>
      </c>
      <c r="BM129" s="248" t="s">
        <v>89</v>
      </c>
    </row>
    <row r="130" s="13" customFormat="1">
      <c r="A130" s="13"/>
      <c r="B130" s="264"/>
      <c r="C130" s="265"/>
      <c r="D130" s="250" t="s">
        <v>178</v>
      </c>
      <c r="E130" s="266" t="s">
        <v>1</v>
      </c>
      <c r="F130" s="267" t="s">
        <v>1107</v>
      </c>
      <c r="G130" s="265"/>
      <c r="H130" s="268">
        <v>247.47999999999999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4" t="s">
        <v>178</v>
      </c>
      <c r="AU130" s="274" t="s">
        <v>89</v>
      </c>
      <c r="AV130" s="13" t="s">
        <v>89</v>
      </c>
      <c r="AW130" s="13" t="s">
        <v>36</v>
      </c>
      <c r="AX130" s="13" t="s">
        <v>80</v>
      </c>
      <c r="AY130" s="274" t="s">
        <v>170</v>
      </c>
    </row>
    <row r="131" s="13" customFormat="1">
      <c r="A131" s="13"/>
      <c r="B131" s="264"/>
      <c r="C131" s="265"/>
      <c r="D131" s="250" t="s">
        <v>178</v>
      </c>
      <c r="E131" s="266" t="s">
        <v>1</v>
      </c>
      <c r="F131" s="267" t="s">
        <v>1108</v>
      </c>
      <c r="G131" s="265"/>
      <c r="H131" s="268">
        <v>182.16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4" t="s">
        <v>178</v>
      </c>
      <c r="AU131" s="274" t="s">
        <v>89</v>
      </c>
      <c r="AV131" s="13" t="s">
        <v>89</v>
      </c>
      <c r="AW131" s="13" t="s">
        <v>36</v>
      </c>
      <c r="AX131" s="13" t="s">
        <v>80</v>
      </c>
      <c r="AY131" s="274" t="s">
        <v>170</v>
      </c>
    </row>
    <row r="132" s="13" customFormat="1">
      <c r="A132" s="13"/>
      <c r="B132" s="264"/>
      <c r="C132" s="265"/>
      <c r="D132" s="250" t="s">
        <v>178</v>
      </c>
      <c r="E132" s="266" t="s">
        <v>1</v>
      </c>
      <c r="F132" s="267" t="s">
        <v>1109</v>
      </c>
      <c r="G132" s="265"/>
      <c r="H132" s="268">
        <v>161.91999999999999</v>
      </c>
      <c r="I132" s="269"/>
      <c r="J132" s="265"/>
      <c r="K132" s="265"/>
      <c r="L132" s="270"/>
      <c r="M132" s="271"/>
      <c r="N132" s="272"/>
      <c r="O132" s="272"/>
      <c r="P132" s="272"/>
      <c r="Q132" s="272"/>
      <c r="R132" s="272"/>
      <c r="S132" s="272"/>
      <c r="T132" s="27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4" t="s">
        <v>178</v>
      </c>
      <c r="AU132" s="274" t="s">
        <v>89</v>
      </c>
      <c r="AV132" s="13" t="s">
        <v>89</v>
      </c>
      <c r="AW132" s="13" t="s">
        <v>36</v>
      </c>
      <c r="AX132" s="13" t="s">
        <v>80</v>
      </c>
      <c r="AY132" s="274" t="s">
        <v>170</v>
      </c>
    </row>
    <row r="133" s="13" customFormat="1">
      <c r="A133" s="13"/>
      <c r="B133" s="264"/>
      <c r="C133" s="265"/>
      <c r="D133" s="250" t="s">
        <v>178</v>
      </c>
      <c r="E133" s="266" t="s">
        <v>1</v>
      </c>
      <c r="F133" s="267" t="s">
        <v>1110</v>
      </c>
      <c r="G133" s="265"/>
      <c r="H133" s="268">
        <v>206.13800000000001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4" t="s">
        <v>178</v>
      </c>
      <c r="AU133" s="274" t="s">
        <v>89</v>
      </c>
      <c r="AV133" s="13" t="s">
        <v>89</v>
      </c>
      <c r="AW133" s="13" t="s">
        <v>36</v>
      </c>
      <c r="AX133" s="13" t="s">
        <v>80</v>
      </c>
      <c r="AY133" s="274" t="s">
        <v>170</v>
      </c>
    </row>
    <row r="134" s="14" customFormat="1">
      <c r="A134" s="14"/>
      <c r="B134" s="275"/>
      <c r="C134" s="276"/>
      <c r="D134" s="250" t="s">
        <v>178</v>
      </c>
      <c r="E134" s="277" t="s">
        <v>1</v>
      </c>
      <c r="F134" s="278" t="s">
        <v>186</v>
      </c>
      <c r="G134" s="276"/>
      <c r="H134" s="279">
        <v>797.69799999999998</v>
      </c>
      <c r="I134" s="280"/>
      <c r="J134" s="276"/>
      <c r="K134" s="276"/>
      <c r="L134" s="281"/>
      <c r="M134" s="282"/>
      <c r="N134" s="283"/>
      <c r="O134" s="283"/>
      <c r="P134" s="283"/>
      <c r="Q134" s="283"/>
      <c r="R134" s="283"/>
      <c r="S134" s="283"/>
      <c r="T134" s="28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5" t="s">
        <v>178</v>
      </c>
      <c r="AU134" s="285" t="s">
        <v>89</v>
      </c>
      <c r="AV134" s="14" t="s">
        <v>175</v>
      </c>
      <c r="AW134" s="14" t="s">
        <v>36</v>
      </c>
      <c r="AX134" s="14" t="s">
        <v>87</v>
      </c>
      <c r="AY134" s="285" t="s">
        <v>170</v>
      </c>
    </row>
    <row r="135" s="2" customFormat="1" ht="16.5" customHeight="1">
      <c r="A135" s="38"/>
      <c r="B135" s="39"/>
      <c r="C135" s="236" t="s">
        <v>89</v>
      </c>
      <c r="D135" s="236" t="s">
        <v>171</v>
      </c>
      <c r="E135" s="237" t="s">
        <v>730</v>
      </c>
      <c r="F135" s="238" t="s">
        <v>731</v>
      </c>
      <c r="G135" s="239" t="s">
        <v>732</v>
      </c>
      <c r="H135" s="240">
        <v>400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45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175</v>
      </c>
      <c r="AT135" s="248" t="s">
        <v>171</v>
      </c>
      <c r="AU135" s="248" t="s">
        <v>89</v>
      </c>
      <c r="AY135" s="17" t="s">
        <v>170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87</v>
      </c>
      <c r="BK135" s="249">
        <f>ROUND(I135*H135,2)</f>
        <v>0</v>
      </c>
      <c r="BL135" s="17" t="s">
        <v>175</v>
      </c>
      <c r="BM135" s="248" t="s">
        <v>175</v>
      </c>
    </row>
    <row r="136" s="13" customFormat="1">
      <c r="A136" s="13"/>
      <c r="B136" s="264"/>
      <c r="C136" s="265"/>
      <c r="D136" s="250" t="s">
        <v>178</v>
      </c>
      <c r="E136" s="266" t="s">
        <v>1</v>
      </c>
      <c r="F136" s="267" t="s">
        <v>1111</v>
      </c>
      <c r="G136" s="265"/>
      <c r="H136" s="268">
        <v>400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4" t="s">
        <v>178</v>
      </c>
      <c r="AU136" s="274" t="s">
        <v>89</v>
      </c>
      <c r="AV136" s="13" t="s">
        <v>89</v>
      </c>
      <c r="AW136" s="13" t="s">
        <v>36</v>
      </c>
      <c r="AX136" s="13" t="s">
        <v>80</v>
      </c>
      <c r="AY136" s="274" t="s">
        <v>170</v>
      </c>
    </row>
    <row r="137" s="14" customFormat="1">
      <c r="A137" s="14"/>
      <c r="B137" s="275"/>
      <c r="C137" s="276"/>
      <c r="D137" s="250" t="s">
        <v>178</v>
      </c>
      <c r="E137" s="277" t="s">
        <v>1</v>
      </c>
      <c r="F137" s="278" t="s">
        <v>186</v>
      </c>
      <c r="G137" s="276"/>
      <c r="H137" s="279">
        <v>400</v>
      </c>
      <c r="I137" s="280"/>
      <c r="J137" s="276"/>
      <c r="K137" s="276"/>
      <c r="L137" s="281"/>
      <c r="M137" s="282"/>
      <c r="N137" s="283"/>
      <c r="O137" s="283"/>
      <c r="P137" s="283"/>
      <c r="Q137" s="283"/>
      <c r="R137" s="283"/>
      <c r="S137" s="283"/>
      <c r="T137" s="28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5" t="s">
        <v>178</v>
      </c>
      <c r="AU137" s="285" t="s">
        <v>89</v>
      </c>
      <c r="AV137" s="14" t="s">
        <v>175</v>
      </c>
      <c r="AW137" s="14" t="s">
        <v>36</v>
      </c>
      <c r="AX137" s="14" t="s">
        <v>87</v>
      </c>
      <c r="AY137" s="285" t="s">
        <v>170</v>
      </c>
    </row>
    <row r="138" s="2" customFormat="1" ht="16.5" customHeight="1">
      <c r="A138" s="38"/>
      <c r="B138" s="39"/>
      <c r="C138" s="236" t="s">
        <v>197</v>
      </c>
      <c r="D138" s="236" t="s">
        <v>171</v>
      </c>
      <c r="E138" s="237" t="s">
        <v>922</v>
      </c>
      <c r="F138" s="238" t="s">
        <v>923</v>
      </c>
      <c r="G138" s="239" t="s">
        <v>732</v>
      </c>
      <c r="H138" s="240">
        <v>71.280000000000001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45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175</v>
      </c>
      <c r="AT138" s="248" t="s">
        <v>171</v>
      </c>
      <c r="AU138" s="248" t="s">
        <v>89</v>
      </c>
      <c r="AY138" s="17" t="s">
        <v>170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87</v>
      </c>
      <c r="BK138" s="249">
        <f>ROUND(I138*H138,2)</f>
        <v>0</v>
      </c>
      <c r="BL138" s="17" t="s">
        <v>175</v>
      </c>
      <c r="BM138" s="248" t="s">
        <v>200</v>
      </c>
    </row>
    <row r="139" s="13" customFormat="1">
      <c r="A139" s="13"/>
      <c r="B139" s="264"/>
      <c r="C139" s="265"/>
      <c r="D139" s="250" t="s">
        <v>178</v>
      </c>
      <c r="E139" s="266" t="s">
        <v>1</v>
      </c>
      <c r="F139" s="267" t="s">
        <v>1112</v>
      </c>
      <c r="G139" s="265"/>
      <c r="H139" s="268">
        <v>71.280000000000001</v>
      </c>
      <c r="I139" s="269"/>
      <c r="J139" s="265"/>
      <c r="K139" s="265"/>
      <c r="L139" s="270"/>
      <c r="M139" s="271"/>
      <c r="N139" s="272"/>
      <c r="O139" s="272"/>
      <c r="P139" s="272"/>
      <c r="Q139" s="272"/>
      <c r="R139" s="272"/>
      <c r="S139" s="272"/>
      <c r="T139" s="27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4" t="s">
        <v>178</v>
      </c>
      <c r="AU139" s="274" t="s">
        <v>89</v>
      </c>
      <c r="AV139" s="13" t="s">
        <v>89</v>
      </c>
      <c r="AW139" s="13" t="s">
        <v>36</v>
      </c>
      <c r="AX139" s="13" t="s">
        <v>80</v>
      </c>
      <c r="AY139" s="274" t="s">
        <v>170</v>
      </c>
    </row>
    <row r="140" s="14" customFormat="1">
      <c r="A140" s="14"/>
      <c r="B140" s="275"/>
      <c r="C140" s="276"/>
      <c r="D140" s="250" t="s">
        <v>178</v>
      </c>
      <c r="E140" s="277" t="s">
        <v>1</v>
      </c>
      <c r="F140" s="278" t="s">
        <v>186</v>
      </c>
      <c r="G140" s="276"/>
      <c r="H140" s="279">
        <v>71.280000000000001</v>
      </c>
      <c r="I140" s="280"/>
      <c r="J140" s="276"/>
      <c r="K140" s="276"/>
      <c r="L140" s="281"/>
      <c r="M140" s="282"/>
      <c r="N140" s="283"/>
      <c r="O140" s="283"/>
      <c r="P140" s="283"/>
      <c r="Q140" s="283"/>
      <c r="R140" s="283"/>
      <c r="S140" s="283"/>
      <c r="T140" s="28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5" t="s">
        <v>178</v>
      </c>
      <c r="AU140" s="285" t="s">
        <v>89</v>
      </c>
      <c r="AV140" s="14" t="s">
        <v>175</v>
      </c>
      <c r="AW140" s="14" t="s">
        <v>36</v>
      </c>
      <c r="AX140" s="14" t="s">
        <v>87</v>
      </c>
      <c r="AY140" s="285" t="s">
        <v>170</v>
      </c>
    </row>
    <row r="141" s="2" customFormat="1" ht="16.5" customHeight="1">
      <c r="A141" s="38"/>
      <c r="B141" s="39"/>
      <c r="C141" s="236" t="s">
        <v>175</v>
      </c>
      <c r="D141" s="236" t="s">
        <v>171</v>
      </c>
      <c r="E141" s="237" t="s">
        <v>926</v>
      </c>
      <c r="F141" s="238" t="s">
        <v>927</v>
      </c>
      <c r="G141" s="239" t="s">
        <v>732</v>
      </c>
      <c r="H141" s="240">
        <v>30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45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175</v>
      </c>
      <c r="AT141" s="248" t="s">
        <v>171</v>
      </c>
      <c r="AU141" s="248" t="s">
        <v>89</v>
      </c>
      <c r="AY141" s="17" t="s">
        <v>170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87</v>
      </c>
      <c r="BK141" s="249">
        <f>ROUND(I141*H141,2)</f>
        <v>0</v>
      </c>
      <c r="BL141" s="17" t="s">
        <v>175</v>
      </c>
      <c r="BM141" s="248" t="s">
        <v>214</v>
      </c>
    </row>
    <row r="142" s="13" customFormat="1">
      <c r="A142" s="13"/>
      <c r="B142" s="264"/>
      <c r="C142" s="265"/>
      <c r="D142" s="250" t="s">
        <v>178</v>
      </c>
      <c r="E142" s="266" t="s">
        <v>1</v>
      </c>
      <c r="F142" s="267" t="s">
        <v>482</v>
      </c>
      <c r="G142" s="265"/>
      <c r="H142" s="268">
        <v>30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4" t="s">
        <v>178</v>
      </c>
      <c r="AU142" s="274" t="s">
        <v>89</v>
      </c>
      <c r="AV142" s="13" t="s">
        <v>89</v>
      </c>
      <c r="AW142" s="13" t="s">
        <v>36</v>
      </c>
      <c r="AX142" s="13" t="s">
        <v>80</v>
      </c>
      <c r="AY142" s="274" t="s">
        <v>170</v>
      </c>
    </row>
    <row r="143" s="14" customFormat="1">
      <c r="A143" s="14"/>
      <c r="B143" s="275"/>
      <c r="C143" s="276"/>
      <c r="D143" s="250" t="s">
        <v>178</v>
      </c>
      <c r="E143" s="277" t="s">
        <v>1</v>
      </c>
      <c r="F143" s="278" t="s">
        <v>186</v>
      </c>
      <c r="G143" s="276"/>
      <c r="H143" s="279">
        <v>30</v>
      </c>
      <c r="I143" s="280"/>
      <c r="J143" s="276"/>
      <c r="K143" s="276"/>
      <c r="L143" s="281"/>
      <c r="M143" s="282"/>
      <c r="N143" s="283"/>
      <c r="O143" s="283"/>
      <c r="P143" s="283"/>
      <c r="Q143" s="283"/>
      <c r="R143" s="283"/>
      <c r="S143" s="283"/>
      <c r="T143" s="28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5" t="s">
        <v>178</v>
      </c>
      <c r="AU143" s="285" t="s">
        <v>89</v>
      </c>
      <c r="AV143" s="14" t="s">
        <v>175</v>
      </c>
      <c r="AW143" s="14" t="s">
        <v>36</v>
      </c>
      <c r="AX143" s="14" t="s">
        <v>87</v>
      </c>
      <c r="AY143" s="285" t="s">
        <v>170</v>
      </c>
    </row>
    <row r="144" s="11" customFormat="1" ht="22.8" customHeight="1">
      <c r="A144" s="11"/>
      <c r="B144" s="222"/>
      <c r="C144" s="223"/>
      <c r="D144" s="224" t="s">
        <v>79</v>
      </c>
      <c r="E144" s="295" t="s">
        <v>8</v>
      </c>
      <c r="F144" s="295" t="s">
        <v>741</v>
      </c>
      <c r="G144" s="223"/>
      <c r="H144" s="223"/>
      <c r="I144" s="226"/>
      <c r="J144" s="296">
        <f>BK144</f>
        <v>0</v>
      </c>
      <c r="K144" s="223"/>
      <c r="L144" s="228"/>
      <c r="M144" s="229"/>
      <c r="N144" s="230"/>
      <c r="O144" s="230"/>
      <c r="P144" s="231">
        <f>SUM(P145:P150)</f>
        <v>0</v>
      </c>
      <c r="Q144" s="230"/>
      <c r="R144" s="231">
        <f>SUM(R145:R150)</f>
        <v>0.383328</v>
      </c>
      <c r="S144" s="230"/>
      <c r="T144" s="232">
        <f>SUM(T145:T150)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33" t="s">
        <v>87</v>
      </c>
      <c r="AT144" s="234" t="s">
        <v>79</v>
      </c>
      <c r="AU144" s="234" t="s">
        <v>87</v>
      </c>
      <c r="AY144" s="233" t="s">
        <v>170</v>
      </c>
      <c r="BK144" s="235">
        <f>SUM(BK145:BK150)</f>
        <v>0</v>
      </c>
    </row>
    <row r="145" s="2" customFormat="1" ht="16.5" customHeight="1">
      <c r="A145" s="38"/>
      <c r="B145" s="39"/>
      <c r="C145" s="236" t="s">
        <v>226</v>
      </c>
      <c r="D145" s="236" t="s">
        <v>171</v>
      </c>
      <c r="E145" s="237" t="s">
        <v>742</v>
      </c>
      <c r="F145" s="238" t="s">
        <v>743</v>
      </c>
      <c r="G145" s="239" t="s">
        <v>744</v>
      </c>
      <c r="H145" s="240">
        <v>387.19999999999999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45</v>
      </c>
      <c r="O145" s="91"/>
      <c r="P145" s="246">
        <f>O145*H145</f>
        <v>0</v>
      </c>
      <c r="Q145" s="246">
        <v>0.00098999999999999999</v>
      </c>
      <c r="R145" s="246">
        <f>Q145*H145</f>
        <v>0.383328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175</v>
      </c>
      <c r="AT145" s="248" t="s">
        <v>171</v>
      </c>
      <c r="AU145" s="248" t="s">
        <v>89</v>
      </c>
      <c r="AY145" s="17" t="s">
        <v>170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87</v>
      </c>
      <c r="BK145" s="249">
        <f>ROUND(I145*H145,2)</f>
        <v>0</v>
      </c>
      <c r="BL145" s="17" t="s">
        <v>175</v>
      </c>
      <c r="BM145" s="248" t="s">
        <v>230</v>
      </c>
    </row>
    <row r="146" s="13" customFormat="1">
      <c r="A146" s="13"/>
      <c r="B146" s="264"/>
      <c r="C146" s="265"/>
      <c r="D146" s="250" t="s">
        <v>178</v>
      </c>
      <c r="E146" s="266" t="s">
        <v>1</v>
      </c>
      <c r="F146" s="267" t="s">
        <v>1113</v>
      </c>
      <c r="G146" s="265"/>
      <c r="H146" s="268">
        <v>387.19999999999999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4" t="s">
        <v>178</v>
      </c>
      <c r="AU146" s="274" t="s">
        <v>89</v>
      </c>
      <c r="AV146" s="13" t="s">
        <v>89</v>
      </c>
      <c r="AW146" s="13" t="s">
        <v>36</v>
      </c>
      <c r="AX146" s="13" t="s">
        <v>80</v>
      </c>
      <c r="AY146" s="274" t="s">
        <v>170</v>
      </c>
    </row>
    <row r="147" s="14" customFormat="1">
      <c r="A147" s="14"/>
      <c r="B147" s="275"/>
      <c r="C147" s="276"/>
      <c r="D147" s="250" t="s">
        <v>178</v>
      </c>
      <c r="E147" s="277" t="s">
        <v>1</v>
      </c>
      <c r="F147" s="278" t="s">
        <v>186</v>
      </c>
      <c r="G147" s="276"/>
      <c r="H147" s="279">
        <v>387.19999999999999</v>
      </c>
      <c r="I147" s="280"/>
      <c r="J147" s="276"/>
      <c r="K147" s="276"/>
      <c r="L147" s="281"/>
      <c r="M147" s="282"/>
      <c r="N147" s="283"/>
      <c r="O147" s="283"/>
      <c r="P147" s="283"/>
      <c r="Q147" s="283"/>
      <c r="R147" s="283"/>
      <c r="S147" s="283"/>
      <c r="T147" s="28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85" t="s">
        <v>178</v>
      </c>
      <c r="AU147" s="285" t="s">
        <v>89</v>
      </c>
      <c r="AV147" s="14" t="s">
        <v>175</v>
      </c>
      <c r="AW147" s="14" t="s">
        <v>36</v>
      </c>
      <c r="AX147" s="14" t="s">
        <v>87</v>
      </c>
      <c r="AY147" s="285" t="s">
        <v>170</v>
      </c>
    </row>
    <row r="148" s="2" customFormat="1" ht="16.5" customHeight="1">
      <c r="A148" s="38"/>
      <c r="B148" s="39"/>
      <c r="C148" s="236" t="s">
        <v>200</v>
      </c>
      <c r="D148" s="236" t="s">
        <v>171</v>
      </c>
      <c r="E148" s="237" t="s">
        <v>750</v>
      </c>
      <c r="F148" s="238" t="s">
        <v>751</v>
      </c>
      <c r="G148" s="239" t="s">
        <v>744</v>
      </c>
      <c r="H148" s="240">
        <v>387.19999999999999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45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175</v>
      </c>
      <c r="AT148" s="248" t="s">
        <v>171</v>
      </c>
      <c r="AU148" s="248" t="s">
        <v>89</v>
      </c>
      <c r="AY148" s="17" t="s">
        <v>170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87</v>
      </c>
      <c r="BK148" s="249">
        <f>ROUND(I148*H148,2)</f>
        <v>0</v>
      </c>
      <c r="BL148" s="17" t="s">
        <v>175</v>
      </c>
      <c r="BM148" s="248" t="s">
        <v>236</v>
      </c>
    </row>
    <row r="149" s="13" customFormat="1">
      <c r="A149" s="13"/>
      <c r="B149" s="264"/>
      <c r="C149" s="265"/>
      <c r="D149" s="250" t="s">
        <v>178</v>
      </c>
      <c r="E149" s="266" t="s">
        <v>1</v>
      </c>
      <c r="F149" s="267" t="s">
        <v>1114</v>
      </c>
      <c r="G149" s="265"/>
      <c r="H149" s="268">
        <v>387.19999999999999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4" t="s">
        <v>178</v>
      </c>
      <c r="AU149" s="274" t="s">
        <v>89</v>
      </c>
      <c r="AV149" s="13" t="s">
        <v>89</v>
      </c>
      <c r="AW149" s="13" t="s">
        <v>36</v>
      </c>
      <c r="AX149" s="13" t="s">
        <v>80</v>
      </c>
      <c r="AY149" s="274" t="s">
        <v>170</v>
      </c>
    </row>
    <row r="150" s="14" customFormat="1">
      <c r="A150" s="14"/>
      <c r="B150" s="275"/>
      <c r="C150" s="276"/>
      <c r="D150" s="250" t="s">
        <v>178</v>
      </c>
      <c r="E150" s="277" t="s">
        <v>1</v>
      </c>
      <c r="F150" s="278" t="s">
        <v>186</v>
      </c>
      <c r="G150" s="276"/>
      <c r="H150" s="279">
        <v>387.19999999999999</v>
      </c>
      <c r="I150" s="280"/>
      <c r="J150" s="276"/>
      <c r="K150" s="276"/>
      <c r="L150" s="281"/>
      <c r="M150" s="282"/>
      <c r="N150" s="283"/>
      <c r="O150" s="283"/>
      <c r="P150" s="283"/>
      <c r="Q150" s="283"/>
      <c r="R150" s="283"/>
      <c r="S150" s="283"/>
      <c r="T150" s="28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5" t="s">
        <v>178</v>
      </c>
      <c r="AU150" s="285" t="s">
        <v>89</v>
      </c>
      <c r="AV150" s="14" t="s">
        <v>175</v>
      </c>
      <c r="AW150" s="14" t="s">
        <v>36</v>
      </c>
      <c r="AX150" s="14" t="s">
        <v>87</v>
      </c>
      <c r="AY150" s="285" t="s">
        <v>170</v>
      </c>
    </row>
    <row r="151" s="11" customFormat="1" ht="22.8" customHeight="1">
      <c r="A151" s="11"/>
      <c r="B151" s="222"/>
      <c r="C151" s="223"/>
      <c r="D151" s="224" t="s">
        <v>79</v>
      </c>
      <c r="E151" s="295" t="s">
        <v>253</v>
      </c>
      <c r="F151" s="295" t="s">
        <v>753</v>
      </c>
      <c r="G151" s="223"/>
      <c r="H151" s="223"/>
      <c r="I151" s="226"/>
      <c r="J151" s="296">
        <f>BK151</f>
        <v>0</v>
      </c>
      <c r="K151" s="223"/>
      <c r="L151" s="228"/>
      <c r="M151" s="229"/>
      <c r="N151" s="230"/>
      <c r="O151" s="230"/>
      <c r="P151" s="231">
        <f>SUM(P152:P157)</f>
        <v>0</v>
      </c>
      <c r="Q151" s="230"/>
      <c r="R151" s="231">
        <f>SUM(R152:R157)</f>
        <v>0</v>
      </c>
      <c r="S151" s="230"/>
      <c r="T151" s="232">
        <f>SUM(T152:T157)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33" t="s">
        <v>87</v>
      </c>
      <c r="AT151" s="234" t="s">
        <v>79</v>
      </c>
      <c r="AU151" s="234" t="s">
        <v>87</v>
      </c>
      <c r="AY151" s="233" t="s">
        <v>170</v>
      </c>
      <c r="BK151" s="235">
        <f>SUM(BK152:BK157)</f>
        <v>0</v>
      </c>
    </row>
    <row r="152" s="2" customFormat="1" ht="16.5" customHeight="1">
      <c r="A152" s="38"/>
      <c r="B152" s="39"/>
      <c r="C152" s="236" t="s">
        <v>244</v>
      </c>
      <c r="D152" s="236" t="s">
        <v>171</v>
      </c>
      <c r="E152" s="237" t="s">
        <v>754</v>
      </c>
      <c r="F152" s="238" t="s">
        <v>755</v>
      </c>
      <c r="G152" s="239" t="s">
        <v>732</v>
      </c>
      <c r="H152" s="240">
        <v>469.80000000000001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45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175</v>
      </c>
      <c r="AT152" s="248" t="s">
        <v>171</v>
      </c>
      <c r="AU152" s="248" t="s">
        <v>89</v>
      </c>
      <c r="AY152" s="17" t="s">
        <v>170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87</v>
      </c>
      <c r="BK152" s="249">
        <f>ROUND(I152*H152,2)</f>
        <v>0</v>
      </c>
      <c r="BL152" s="17" t="s">
        <v>175</v>
      </c>
      <c r="BM152" s="248" t="s">
        <v>247</v>
      </c>
    </row>
    <row r="153" s="13" customFormat="1">
      <c r="A153" s="13"/>
      <c r="B153" s="264"/>
      <c r="C153" s="265"/>
      <c r="D153" s="250" t="s">
        <v>178</v>
      </c>
      <c r="E153" s="266" t="s">
        <v>1</v>
      </c>
      <c r="F153" s="267" t="s">
        <v>1115</v>
      </c>
      <c r="G153" s="265"/>
      <c r="H153" s="268">
        <v>469.80000000000001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4" t="s">
        <v>178</v>
      </c>
      <c r="AU153" s="274" t="s">
        <v>89</v>
      </c>
      <c r="AV153" s="13" t="s">
        <v>89</v>
      </c>
      <c r="AW153" s="13" t="s">
        <v>36</v>
      </c>
      <c r="AX153" s="13" t="s">
        <v>80</v>
      </c>
      <c r="AY153" s="274" t="s">
        <v>170</v>
      </c>
    </row>
    <row r="154" s="14" customFormat="1">
      <c r="A154" s="14"/>
      <c r="B154" s="275"/>
      <c r="C154" s="276"/>
      <c r="D154" s="250" t="s">
        <v>178</v>
      </c>
      <c r="E154" s="277" t="s">
        <v>1</v>
      </c>
      <c r="F154" s="278" t="s">
        <v>186</v>
      </c>
      <c r="G154" s="276"/>
      <c r="H154" s="279">
        <v>469.80000000000001</v>
      </c>
      <c r="I154" s="280"/>
      <c r="J154" s="276"/>
      <c r="K154" s="276"/>
      <c r="L154" s="281"/>
      <c r="M154" s="282"/>
      <c r="N154" s="283"/>
      <c r="O154" s="283"/>
      <c r="P154" s="283"/>
      <c r="Q154" s="283"/>
      <c r="R154" s="283"/>
      <c r="S154" s="283"/>
      <c r="T154" s="28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5" t="s">
        <v>178</v>
      </c>
      <c r="AU154" s="285" t="s">
        <v>89</v>
      </c>
      <c r="AV154" s="14" t="s">
        <v>175</v>
      </c>
      <c r="AW154" s="14" t="s">
        <v>36</v>
      </c>
      <c r="AX154" s="14" t="s">
        <v>87</v>
      </c>
      <c r="AY154" s="285" t="s">
        <v>170</v>
      </c>
    </row>
    <row r="155" s="2" customFormat="1" ht="16.5" customHeight="1">
      <c r="A155" s="38"/>
      <c r="B155" s="39"/>
      <c r="C155" s="236" t="s">
        <v>214</v>
      </c>
      <c r="D155" s="236" t="s">
        <v>171</v>
      </c>
      <c r="E155" s="237" t="s">
        <v>757</v>
      </c>
      <c r="F155" s="238" t="s">
        <v>758</v>
      </c>
      <c r="G155" s="239" t="s">
        <v>732</v>
      </c>
      <c r="H155" s="240">
        <v>868.29999999999995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45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175</v>
      </c>
      <c r="AT155" s="248" t="s">
        <v>171</v>
      </c>
      <c r="AU155" s="248" t="s">
        <v>89</v>
      </c>
      <c r="AY155" s="17" t="s">
        <v>170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87</v>
      </c>
      <c r="BK155" s="249">
        <f>ROUND(I155*H155,2)</f>
        <v>0</v>
      </c>
      <c r="BL155" s="17" t="s">
        <v>175</v>
      </c>
      <c r="BM155" s="248" t="s">
        <v>253</v>
      </c>
    </row>
    <row r="156" s="13" customFormat="1">
      <c r="A156" s="13"/>
      <c r="B156" s="264"/>
      <c r="C156" s="265"/>
      <c r="D156" s="250" t="s">
        <v>178</v>
      </c>
      <c r="E156" s="266" t="s">
        <v>1</v>
      </c>
      <c r="F156" s="267" t="s">
        <v>1116</v>
      </c>
      <c r="G156" s="265"/>
      <c r="H156" s="268">
        <v>868.29999999999995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4" t="s">
        <v>178</v>
      </c>
      <c r="AU156" s="274" t="s">
        <v>89</v>
      </c>
      <c r="AV156" s="13" t="s">
        <v>89</v>
      </c>
      <c r="AW156" s="13" t="s">
        <v>36</v>
      </c>
      <c r="AX156" s="13" t="s">
        <v>80</v>
      </c>
      <c r="AY156" s="274" t="s">
        <v>170</v>
      </c>
    </row>
    <row r="157" s="14" customFormat="1">
      <c r="A157" s="14"/>
      <c r="B157" s="275"/>
      <c r="C157" s="276"/>
      <c r="D157" s="250" t="s">
        <v>178</v>
      </c>
      <c r="E157" s="277" t="s">
        <v>1</v>
      </c>
      <c r="F157" s="278" t="s">
        <v>186</v>
      </c>
      <c r="G157" s="276"/>
      <c r="H157" s="279">
        <v>868.29999999999995</v>
      </c>
      <c r="I157" s="280"/>
      <c r="J157" s="276"/>
      <c r="K157" s="276"/>
      <c r="L157" s="281"/>
      <c r="M157" s="282"/>
      <c r="N157" s="283"/>
      <c r="O157" s="283"/>
      <c r="P157" s="283"/>
      <c r="Q157" s="283"/>
      <c r="R157" s="283"/>
      <c r="S157" s="283"/>
      <c r="T157" s="28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5" t="s">
        <v>178</v>
      </c>
      <c r="AU157" s="285" t="s">
        <v>89</v>
      </c>
      <c r="AV157" s="14" t="s">
        <v>175</v>
      </c>
      <c r="AW157" s="14" t="s">
        <v>36</v>
      </c>
      <c r="AX157" s="14" t="s">
        <v>87</v>
      </c>
      <c r="AY157" s="285" t="s">
        <v>170</v>
      </c>
    </row>
    <row r="158" s="11" customFormat="1" ht="22.8" customHeight="1">
      <c r="A158" s="11"/>
      <c r="B158" s="222"/>
      <c r="C158" s="223"/>
      <c r="D158" s="224" t="s">
        <v>79</v>
      </c>
      <c r="E158" s="295" t="s">
        <v>502</v>
      </c>
      <c r="F158" s="295" t="s">
        <v>760</v>
      </c>
      <c r="G158" s="223"/>
      <c r="H158" s="223"/>
      <c r="I158" s="226"/>
      <c r="J158" s="296">
        <f>BK158</f>
        <v>0</v>
      </c>
      <c r="K158" s="223"/>
      <c r="L158" s="228"/>
      <c r="M158" s="229"/>
      <c r="N158" s="230"/>
      <c r="O158" s="230"/>
      <c r="P158" s="231">
        <f>SUM(P159:P178)</f>
        <v>0</v>
      </c>
      <c r="Q158" s="230"/>
      <c r="R158" s="231">
        <f>SUM(R159:R178)</f>
        <v>1341.0819999999999</v>
      </c>
      <c r="S158" s="230"/>
      <c r="T158" s="232">
        <f>SUM(T159:T178)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233" t="s">
        <v>87</v>
      </c>
      <c r="AT158" s="234" t="s">
        <v>79</v>
      </c>
      <c r="AU158" s="234" t="s">
        <v>87</v>
      </c>
      <c r="AY158" s="233" t="s">
        <v>170</v>
      </c>
      <c r="BK158" s="235">
        <f>SUM(BK159:BK178)</f>
        <v>0</v>
      </c>
    </row>
    <row r="159" s="2" customFormat="1" ht="16.5" customHeight="1">
      <c r="A159" s="38"/>
      <c r="B159" s="39"/>
      <c r="C159" s="236" t="s">
        <v>256</v>
      </c>
      <c r="D159" s="236" t="s">
        <v>171</v>
      </c>
      <c r="E159" s="237" t="s">
        <v>761</v>
      </c>
      <c r="F159" s="238" t="s">
        <v>762</v>
      </c>
      <c r="G159" s="239" t="s">
        <v>732</v>
      </c>
      <c r="H159" s="240">
        <v>277.45999999999998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45</v>
      </c>
      <c r="O159" s="91"/>
      <c r="P159" s="246">
        <f>O159*H159</f>
        <v>0</v>
      </c>
      <c r="Q159" s="246">
        <v>1.7</v>
      </c>
      <c r="R159" s="246">
        <f>Q159*H159</f>
        <v>471.68199999999996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175</v>
      </c>
      <c r="AT159" s="248" t="s">
        <v>171</v>
      </c>
      <c r="AU159" s="248" t="s">
        <v>89</v>
      </c>
      <c r="AY159" s="17" t="s">
        <v>170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87</v>
      </c>
      <c r="BK159" s="249">
        <f>ROUND(I159*H159,2)</f>
        <v>0</v>
      </c>
      <c r="BL159" s="17" t="s">
        <v>175</v>
      </c>
      <c r="BM159" s="248" t="s">
        <v>259</v>
      </c>
    </row>
    <row r="160" s="12" customFormat="1">
      <c r="A160" s="12"/>
      <c r="B160" s="254"/>
      <c r="C160" s="255"/>
      <c r="D160" s="250" t="s">
        <v>178</v>
      </c>
      <c r="E160" s="256" t="s">
        <v>1</v>
      </c>
      <c r="F160" s="257" t="s">
        <v>763</v>
      </c>
      <c r="G160" s="255"/>
      <c r="H160" s="256" t="s">
        <v>1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63" t="s">
        <v>178</v>
      </c>
      <c r="AU160" s="263" t="s">
        <v>89</v>
      </c>
      <c r="AV160" s="12" t="s">
        <v>87</v>
      </c>
      <c r="AW160" s="12" t="s">
        <v>36</v>
      </c>
      <c r="AX160" s="12" t="s">
        <v>80</v>
      </c>
      <c r="AY160" s="263" t="s">
        <v>170</v>
      </c>
    </row>
    <row r="161" s="13" customFormat="1">
      <c r="A161" s="13"/>
      <c r="B161" s="264"/>
      <c r="C161" s="265"/>
      <c r="D161" s="250" t="s">
        <v>178</v>
      </c>
      <c r="E161" s="266" t="s">
        <v>1</v>
      </c>
      <c r="F161" s="267" t="s">
        <v>1117</v>
      </c>
      <c r="G161" s="265"/>
      <c r="H161" s="268">
        <v>86.079999999999998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4" t="s">
        <v>178</v>
      </c>
      <c r="AU161" s="274" t="s">
        <v>89</v>
      </c>
      <c r="AV161" s="13" t="s">
        <v>89</v>
      </c>
      <c r="AW161" s="13" t="s">
        <v>36</v>
      </c>
      <c r="AX161" s="13" t="s">
        <v>80</v>
      </c>
      <c r="AY161" s="274" t="s">
        <v>170</v>
      </c>
    </row>
    <row r="162" s="13" customFormat="1">
      <c r="A162" s="13"/>
      <c r="B162" s="264"/>
      <c r="C162" s="265"/>
      <c r="D162" s="250" t="s">
        <v>178</v>
      </c>
      <c r="E162" s="266" t="s">
        <v>1</v>
      </c>
      <c r="F162" s="267" t="s">
        <v>1118</v>
      </c>
      <c r="G162" s="265"/>
      <c r="H162" s="268">
        <v>63.359999999999999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4" t="s">
        <v>178</v>
      </c>
      <c r="AU162" s="274" t="s">
        <v>89</v>
      </c>
      <c r="AV162" s="13" t="s">
        <v>89</v>
      </c>
      <c r="AW162" s="13" t="s">
        <v>36</v>
      </c>
      <c r="AX162" s="13" t="s">
        <v>80</v>
      </c>
      <c r="AY162" s="274" t="s">
        <v>170</v>
      </c>
    </row>
    <row r="163" s="13" customFormat="1">
      <c r="A163" s="13"/>
      <c r="B163" s="264"/>
      <c r="C163" s="265"/>
      <c r="D163" s="250" t="s">
        <v>178</v>
      </c>
      <c r="E163" s="266" t="s">
        <v>1</v>
      </c>
      <c r="F163" s="267" t="s">
        <v>1119</v>
      </c>
      <c r="G163" s="265"/>
      <c r="H163" s="268">
        <v>56.32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4" t="s">
        <v>178</v>
      </c>
      <c r="AU163" s="274" t="s">
        <v>89</v>
      </c>
      <c r="AV163" s="13" t="s">
        <v>89</v>
      </c>
      <c r="AW163" s="13" t="s">
        <v>36</v>
      </c>
      <c r="AX163" s="13" t="s">
        <v>80</v>
      </c>
      <c r="AY163" s="274" t="s">
        <v>170</v>
      </c>
    </row>
    <row r="164" s="13" customFormat="1">
      <c r="A164" s="13"/>
      <c r="B164" s="264"/>
      <c r="C164" s="265"/>
      <c r="D164" s="250" t="s">
        <v>178</v>
      </c>
      <c r="E164" s="266" t="s">
        <v>1</v>
      </c>
      <c r="F164" s="267" t="s">
        <v>1120</v>
      </c>
      <c r="G164" s="265"/>
      <c r="H164" s="268">
        <v>71.700000000000003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4" t="s">
        <v>178</v>
      </c>
      <c r="AU164" s="274" t="s">
        <v>89</v>
      </c>
      <c r="AV164" s="13" t="s">
        <v>89</v>
      </c>
      <c r="AW164" s="13" t="s">
        <v>36</v>
      </c>
      <c r="AX164" s="13" t="s">
        <v>80</v>
      </c>
      <c r="AY164" s="274" t="s">
        <v>170</v>
      </c>
    </row>
    <row r="165" s="14" customFormat="1">
      <c r="A165" s="14"/>
      <c r="B165" s="275"/>
      <c r="C165" s="276"/>
      <c r="D165" s="250" t="s">
        <v>178</v>
      </c>
      <c r="E165" s="277" t="s">
        <v>1</v>
      </c>
      <c r="F165" s="278" t="s">
        <v>186</v>
      </c>
      <c r="G165" s="276"/>
      <c r="H165" s="279">
        <v>277.45999999999998</v>
      </c>
      <c r="I165" s="280"/>
      <c r="J165" s="276"/>
      <c r="K165" s="276"/>
      <c r="L165" s="281"/>
      <c r="M165" s="282"/>
      <c r="N165" s="283"/>
      <c r="O165" s="283"/>
      <c r="P165" s="283"/>
      <c r="Q165" s="283"/>
      <c r="R165" s="283"/>
      <c r="S165" s="283"/>
      <c r="T165" s="28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5" t="s">
        <v>178</v>
      </c>
      <c r="AU165" s="285" t="s">
        <v>89</v>
      </c>
      <c r="AV165" s="14" t="s">
        <v>175</v>
      </c>
      <c r="AW165" s="14" t="s">
        <v>36</v>
      </c>
      <c r="AX165" s="14" t="s">
        <v>87</v>
      </c>
      <c r="AY165" s="285" t="s">
        <v>170</v>
      </c>
    </row>
    <row r="166" s="2" customFormat="1" ht="16.5" customHeight="1">
      <c r="A166" s="38"/>
      <c r="B166" s="39"/>
      <c r="C166" s="236" t="s">
        <v>230</v>
      </c>
      <c r="D166" s="236" t="s">
        <v>171</v>
      </c>
      <c r="E166" s="237" t="s">
        <v>769</v>
      </c>
      <c r="F166" s="238" t="s">
        <v>770</v>
      </c>
      <c r="G166" s="239" t="s">
        <v>732</v>
      </c>
      <c r="H166" s="240">
        <v>483.29599999999999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45</v>
      </c>
      <c r="O166" s="91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175</v>
      </c>
      <c r="AT166" s="248" t="s">
        <v>171</v>
      </c>
      <c r="AU166" s="248" t="s">
        <v>89</v>
      </c>
      <c r="AY166" s="17" t="s">
        <v>170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87</v>
      </c>
      <c r="BK166" s="249">
        <f>ROUND(I166*H166,2)</f>
        <v>0</v>
      </c>
      <c r="BL166" s="17" t="s">
        <v>175</v>
      </c>
      <c r="BM166" s="248" t="s">
        <v>270</v>
      </c>
    </row>
    <row r="167" s="13" customFormat="1">
      <c r="A167" s="13"/>
      <c r="B167" s="264"/>
      <c r="C167" s="265"/>
      <c r="D167" s="250" t="s">
        <v>178</v>
      </c>
      <c r="E167" s="266" t="s">
        <v>1</v>
      </c>
      <c r="F167" s="267" t="s">
        <v>1121</v>
      </c>
      <c r="G167" s="265"/>
      <c r="H167" s="268">
        <v>139.88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4" t="s">
        <v>178</v>
      </c>
      <c r="AU167" s="274" t="s">
        <v>89</v>
      </c>
      <c r="AV167" s="13" t="s">
        <v>89</v>
      </c>
      <c r="AW167" s="13" t="s">
        <v>36</v>
      </c>
      <c r="AX167" s="13" t="s">
        <v>80</v>
      </c>
      <c r="AY167" s="274" t="s">
        <v>170</v>
      </c>
    </row>
    <row r="168" s="13" customFormat="1">
      <c r="A168" s="13"/>
      <c r="B168" s="264"/>
      <c r="C168" s="265"/>
      <c r="D168" s="250" t="s">
        <v>178</v>
      </c>
      <c r="E168" s="266" t="s">
        <v>1</v>
      </c>
      <c r="F168" s="267" t="s">
        <v>1122</v>
      </c>
      <c r="G168" s="265"/>
      <c r="H168" s="268">
        <v>102.95999999999999</v>
      </c>
      <c r="I168" s="269"/>
      <c r="J168" s="265"/>
      <c r="K168" s="265"/>
      <c r="L168" s="270"/>
      <c r="M168" s="271"/>
      <c r="N168" s="272"/>
      <c r="O168" s="272"/>
      <c r="P168" s="272"/>
      <c r="Q168" s="272"/>
      <c r="R168" s="272"/>
      <c r="S168" s="272"/>
      <c r="T168" s="27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4" t="s">
        <v>178</v>
      </c>
      <c r="AU168" s="274" t="s">
        <v>89</v>
      </c>
      <c r="AV168" s="13" t="s">
        <v>89</v>
      </c>
      <c r="AW168" s="13" t="s">
        <v>36</v>
      </c>
      <c r="AX168" s="13" t="s">
        <v>80</v>
      </c>
      <c r="AY168" s="274" t="s">
        <v>170</v>
      </c>
    </row>
    <row r="169" s="13" customFormat="1">
      <c r="A169" s="13"/>
      <c r="B169" s="264"/>
      <c r="C169" s="265"/>
      <c r="D169" s="250" t="s">
        <v>178</v>
      </c>
      <c r="E169" s="266" t="s">
        <v>1</v>
      </c>
      <c r="F169" s="267" t="s">
        <v>1123</v>
      </c>
      <c r="G169" s="265"/>
      <c r="H169" s="268">
        <v>91.519999999999996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4" t="s">
        <v>178</v>
      </c>
      <c r="AU169" s="274" t="s">
        <v>89</v>
      </c>
      <c r="AV169" s="13" t="s">
        <v>89</v>
      </c>
      <c r="AW169" s="13" t="s">
        <v>36</v>
      </c>
      <c r="AX169" s="13" t="s">
        <v>80</v>
      </c>
      <c r="AY169" s="274" t="s">
        <v>170</v>
      </c>
    </row>
    <row r="170" s="13" customFormat="1">
      <c r="A170" s="13"/>
      <c r="B170" s="264"/>
      <c r="C170" s="265"/>
      <c r="D170" s="250" t="s">
        <v>178</v>
      </c>
      <c r="E170" s="266" t="s">
        <v>1</v>
      </c>
      <c r="F170" s="267" t="s">
        <v>1124</v>
      </c>
      <c r="G170" s="265"/>
      <c r="H170" s="268">
        <v>116.51300000000001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4" t="s">
        <v>178</v>
      </c>
      <c r="AU170" s="274" t="s">
        <v>89</v>
      </c>
      <c r="AV170" s="13" t="s">
        <v>89</v>
      </c>
      <c r="AW170" s="13" t="s">
        <v>36</v>
      </c>
      <c r="AX170" s="13" t="s">
        <v>80</v>
      </c>
      <c r="AY170" s="274" t="s">
        <v>170</v>
      </c>
    </row>
    <row r="171" s="13" customFormat="1">
      <c r="A171" s="13"/>
      <c r="B171" s="264"/>
      <c r="C171" s="265"/>
      <c r="D171" s="250" t="s">
        <v>178</v>
      </c>
      <c r="E171" s="266" t="s">
        <v>1</v>
      </c>
      <c r="F171" s="267" t="s">
        <v>1125</v>
      </c>
      <c r="G171" s="265"/>
      <c r="H171" s="268">
        <v>32.423000000000002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4" t="s">
        <v>178</v>
      </c>
      <c r="AU171" s="274" t="s">
        <v>89</v>
      </c>
      <c r="AV171" s="13" t="s">
        <v>89</v>
      </c>
      <c r="AW171" s="13" t="s">
        <v>36</v>
      </c>
      <c r="AX171" s="13" t="s">
        <v>80</v>
      </c>
      <c r="AY171" s="274" t="s">
        <v>170</v>
      </c>
    </row>
    <row r="172" s="14" customFormat="1">
      <c r="A172" s="14"/>
      <c r="B172" s="275"/>
      <c r="C172" s="276"/>
      <c r="D172" s="250" t="s">
        <v>178</v>
      </c>
      <c r="E172" s="277" t="s">
        <v>1</v>
      </c>
      <c r="F172" s="278" t="s">
        <v>186</v>
      </c>
      <c r="G172" s="276"/>
      <c r="H172" s="279">
        <v>483.29599999999994</v>
      </c>
      <c r="I172" s="280"/>
      <c r="J172" s="276"/>
      <c r="K172" s="276"/>
      <c r="L172" s="281"/>
      <c r="M172" s="282"/>
      <c r="N172" s="283"/>
      <c r="O172" s="283"/>
      <c r="P172" s="283"/>
      <c r="Q172" s="283"/>
      <c r="R172" s="283"/>
      <c r="S172" s="283"/>
      <c r="T172" s="28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5" t="s">
        <v>178</v>
      </c>
      <c r="AU172" s="285" t="s">
        <v>89</v>
      </c>
      <c r="AV172" s="14" t="s">
        <v>175</v>
      </c>
      <c r="AW172" s="14" t="s">
        <v>36</v>
      </c>
      <c r="AX172" s="14" t="s">
        <v>87</v>
      </c>
      <c r="AY172" s="285" t="s">
        <v>170</v>
      </c>
    </row>
    <row r="173" s="2" customFormat="1" ht="16.5" customHeight="1">
      <c r="A173" s="38"/>
      <c r="B173" s="39"/>
      <c r="C173" s="236" t="s">
        <v>274</v>
      </c>
      <c r="D173" s="236" t="s">
        <v>171</v>
      </c>
      <c r="E173" s="237" t="s">
        <v>776</v>
      </c>
      <c r="F173" s="238" t="s">
        <v>777</v>
      </c>
      <c r="G173" s="239" t="s">
        <v>778</v>
      </c>
      <c r="H173" s="240">
        <v>869.39999999999998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45</v>
      </c>
      <c r="O173" s="91"/>
      <c r="P173" s="246">
        <f>O173*H173</f>
        <v>0</v>
      </c>
      <c r="Q173" s="246">
        <v>1</v>
      </c>
      <c r="R173" s="246">
        <f>Q173*H173</f>
        <v>869.39999999999998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175</v>
      </c>
      <c r="AT173" s="248" t="s">
        <v>171</v>
      </c>
      <c r="AU173" s="248" t="s">
        <v>89</v>
      </c>
      <c r="AY173" s="17" t="s">
        <v>170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87</v>
      </c>
      <c r="BK173" s="249">
        <f>ROUND(I173*H173,2)</f>
        <v>0</v>
      </c>
      <c r="BL173" s="17" t="s">
        <v>175</v>
      </c>
      <c r="BM173" s="248" t="s">
        <v>277</v>
      </c>
    </row>
    <row r="174" s="13" customFormat="1">
      <c r="A174" s="13"/>
      <c r="B174" s="264"/>
      <c r="C174" s="265"/>
      <c r="D174" s="250" t="s">
        <v>178</v>
      </c>
      <c r="E174" s="266" t="s">
        <v>1</v>
      </c>
      <c r="F174" s="267" t="s">
        <v>1126</v>
      </c>
      <c r="G174" s="265"/>
      <c r="H174" s="268">
        <v>869.39999999999998</v>
      </c>
      <c r="I174" s="269"/>
      <c r="J174" s="265"/>
      <c r="K174" s="265"/>
      <c r="L174" s="270"/>
      <c r="M174" s="271"/>
      <c r="N174" s="272"/>
      <c r="O174" s="272"/>
      <c r="P174" s="272"/>
      <c r="Q174" s="272"/>
      <c r="R174" s="272"/>
      <c r="S174" s="272"/>
      <c r="T174" s="27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4" t="s">
        <v>178</v>
      </c>
      <c r="AU174" s="274" t="s">
        <v>89</v>
      </c>
      <c r="AV174" s="13" t="s">
        <v>89</v>
      </c>
      <c r="AW174" s="13" t="s">
        <v>36</v>
      </c>
      <c r="AX174" s="13" t="s">
        <v>80</v>
      </c>
      <c r="AY174" s="274" t="s">
        <v>170</v>
      </c>
    </row>
    <row r="175" s="14" customFormat="1">
      <c r="A175" s="14"/>
      <c r="B175" s="275"/>
      <c r="C175" s="276"/>
      <c r="D175" s="250" t="s">
        <v>178</v>
      </c>
      <c r="E175" s="277" t="s">
        <v>1</v>
      </c>
      <c r="F175" s="278" t="s">
        <v>186</v>
      </c>
      <c r="G175" s="276"/>
      <c r="H175" s="279">
        <v>869.39999999999998</v>
      </c>
      <c r="I175" s="280"/>
      <c r="J175" s="276"/>
      <c r="K175" s="276"/>
      <c r="L175" s="281"/>
      <c r="M175" s="282"/>
      <c r="N175" s="283"/>
      <c r="O175" s="283"/>
      <c r="P175" s="283"/>
      <c r="Q175" s="283"/>
      <c r="R175" s="283"/>
      <c r="S175" s="283"/>
      <c r="T175" s="28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5" t="s">
        <v>178</v>
      </c>
      <c r="AU175" s="285" t="s">
        <v>89</v>
      </c>
      <c r="AV175" s="14" t="s">
        <v>175</v>
      </c>
      <c r="AW175" s="14" t="s">
        <v>36</v>
      </c>
      <c r="AX175" s="14" t="s">
        <v>87</v>
      </c>
      <c r="AY175" s="285" t="s">
        <v>170</v>
      </c>
    </row>
    <row r="176" s="2" customFormat="1" ht="16.5" customHeight="1">
      <c r="A176" s="38"/>
      <c r="B176" s="39"/>
      <c r="C176" s="236" t="s">
        <v>236</v>
      </c>
      <c r="D176" s="236" t="s">
        <v>171</v>
      </c>
      <c r="E176" s="237" t="s">
        <v>780</v>
      </c>
      <c r="F176" s="238" t="s">
        <v>781</v>
      </c>
      <c r="G176" s="239" t="s">
        <v>732</v>
      </c>
      <c r="H176" s="240">
        <v>868.29999999999995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45</v>
      </c>
      <c r="O176" s="91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175</v>
      </c>
      <c r="AT176" s="248" t="s">
        <v>171</v>
      </c>
      <c r="AU176" s="248" t="s">
        <v>89</v>
      </c>
      <c r="AY176" s="17" t="s">
        <v>170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87</v>
      </c>
      <c r="BK176" s="249">
        <f>ROUND(I176*H176,2)</f>
        <v>0</v>
      </c>
      <c r="BL176" s="17" t="s">
        <v>175</v>
      </c>
      <c r="BM176" s="248" t="s">
        <v>284</v>
      </c>
    </row>
    <row r="177" s="13" customFormat="1">
      <c r="A177" s="13"/>
      <c r="B177" s="264"/>
      <c r="C177" s="265"/>
      <c r="D177" s="250" t="s">
        <v>178</v>
      </c>
      <c r="E177" s="266" t="s">
        <v>1</v>
      </c>
      <c r="F177" s="267" t="s">
        <v>1127</v>
      </c>
      <c r="G177" s="265"/>
      <c r="H177" s="268">
        <v>868.29999999999995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4" t="s">
        <v>178</v>
      </c>
      <c r="AU177" s="274" t="s">
        <v>89</v>
      </c>
      <c r="AV177" s="13" t="s">
        <v>89</v>
      </c>
      <c r="AW177" s="13" t="s">
        <v>36</v>
      </c>
      <c r="AX177" s="13" t="s">
        <v>80</v>
      </c>
      <c r="AY177" s="274" t="s">
        <v>170</v>
      </c>
    </row>
    <row r="178" s="14" customFormat="1">
      <c r="A178" s="14"/>
      <c r="B178" s="275"/>
      <c r="C178" s="276"/>
      <c r="D178" s="250" t="s">
        <v>178</v>
      </c>
      <c r="E178" s="277" t="s">
        <v>1</v>
      </c>
      <c r="F178" s="278" t="s">
        <v>186</v>
      </c>
      <c r="G178" s="276"/>
      <c r="H178" s="279">
        <v>868.29999999999995</v>
      </c>
      <c r="I178" s="280"/>
      <c r="J178" s="276"/>
      <c r="K178" s="276"/>
      <c r="L178" s="281"/>
      <c r="M178" s="282"/>
      <c r="N178" s="283"/>
      <c r="O178" s="283"/>
      <c r="P178" s="283"/>
      <c r="Q178" s="283"/>
      <c r="R178" s="283"/>
      <c r="S178" s="283"/>
      <c r="T178" s="28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5" t="s">
        <v>178</v>
      </c>
      <c r="AU178" s="285" t="s">
        <v>89</v>
      </c>
      <c r="AV178" s="14" t="s">
        <v>175</v>
      </c>
      <c r="AW178" s="14" t="s">
        <v>36</v>
      </c>
      <c r="AX178" s="14" t="s">
        <v>87</v>
      </c>
      <c r="AY178" s="285" t="s">
        <v>170</v>
      </c>
    </row>
    <row r="179" s="11" customFormat="1" ht="22.8" customHeight="1">
      <c r="A179" s="11"/>
      <c r="B179" s="222"/>
      <c r="C179" s="223"/>
      <c r="D179" s="224" t="s">
        <v>79</v>
      </c>
      <c r="E179" s="295" t="s">
        <v>572</v>
      </c>
      <c r="F179" s="295" t="s">
        <v>783</v>
      </c>
      <c r="G179" s="223"/>
      <c r="H179" s="223"/>
      <c r="I179" s="226"/>
      <c r="J179" s="296">
        <f>BK179</f>
        <v>0</v>
      </c>
      <c r="K179" s="223"/>
      <c r="L179" s="228"/>
      <c r="M179" s="229"/>
      <c r="N179" s="230"/>
      <c r="O179" s="230"/>
      <c r="P179" s="231">
        <f>SUM(P180:P185)</f>
        <v>0</v>
      </c>
      <c r="Q179" s="230"/>
      <c r="R179" s="231">
        <f>SUM(R180:R185)</f>
        <v>131.15326105</v>
      </c>
      <c r="S179" s="230"/>
      <c r="T179" s="232">
        <f>SUM(T180:T185)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33" t="s">
        <v>87</v>
      </c>
      <c r="AT179" s="234" t="s">
        <v>79</v>
      </c>
      <c r="AU179" s="234" t="s">
        <v>87</v>
      </c>
      <c r="AY179" s="233" t="s">
        <v>170</v>
      </c>
      <c r="BK179" s="235">
        <f>SUM(BK180:BK185)</f>
        <v>0</v>
      </c>
    </row>
    <row r="180" s="2" customFormat="1" ht="16.5" customHeight="1">
      <c r="A180" s="38"/>
      <c r="B180" s="39"/>
      <c r="C180" s="236" t="s">
        <v>469</v>
      </c>
      <c r="D180" s="236" t="s">
        <v>171</v>
      </c>
      <c r="E180" s="237" t="s">
        <v>784</v>
      </c>
      <c r="F180" s="238" t="s">
        <v>785</v>
      </c>
      <c r="G180" s="239" t="s">
        <v>732</v>
      </c>
      <c r="H180" s="240">
        <v>69.364999999999995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45</v>
      </c>
      <c r="O180" s="91"/>
      <c r="P180" s="246">
        <f>O180*H180</f>
        <v>0</v>
      </c>
      <c r="Q180" s="246">
        <v>1.8907700000000001</v>
      </c>
      <c r="R180" s="246">
        <f>Q180*H180</f>
        <v>131.15326105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175</v>
      </c>
      <c r="AT180" s="248" t="s">
        <v>171</v>
      </c>
      <c r="AU180" s="248" t="s">
        <v>89</v>
      </c>
      <c r="AY180" s="17" t="s">
        <v>170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87</v>
      </c>
      <c r="BK180" s="249">
        <f>ROUND(I180*H180,2)</f>
        <v>0</v>
      </c>
      <c r="BL180" s="17" t="s">
        <v>175</v>
      </c>
      <c r="BM180" s="248" t="s">
        <v>472</v>
      </c>
    </row>
    <row r="181" s="13" customFormat="1">
      <c r="A181" s="13"/>
      <c r="B181" s="264"/>
      <c r="C181" s="265"/>
      <c r="D181" s="250" t="s">
        <v>178</v>
      </c>
      <c r="E181" s="266" t="s">
        <v>1</v>
      </c>
      <c r="F181" s="267" t="s">
        <v>1128</v>
      </c>
      <c r="G181" s="265"/>
      <c r="H181" s="268">
        <v>21.52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4" t="s">
        <v>178</v>
      </c>
      <c r="AU181" s="274" t="s">
        <v>89</v>
      </c>
      <c r="AV181" s="13" t="s">
        <v>89</v>
      </c>
      <c r="AW181" s="13" t="s">
        <v>36</v>
      </c>
      <c r="AX181" s="13" t="s">
        <v>80</v>
      </c>
      <c r="AY181" s="274" t="s">
        <v>170</v>
      </c>
    </row>
    <row r="182" s="13" customFormat="1">
      <c r="A182" s="13"/>
      <c r="B182" s="264"/>
      <c r="C182" s="265"/>
      <c r="D182" s="250" t="s">
        <v>178</v>
      </c>
      <c r="E182" s="266" t="s">
        <v>1</v>
      </c>
      <c r="F182" s="267" t="s">
        <v>1129</v>
      </c>
      <c r="G182" s="265"/>
      <c r="H182" s="268">
        <v>15.84</v>
      </c>
      <c r="I182" s="269"/>
      <c r="J182" s="265"/>
      <c r="K182" s="265"/>
      <c r="L182" s="270"/>
      <c r="M182" s="271"/>
      <c r="N182" s="272"/>
      <c r="O182" s="272"/>
      <c r="P182" s="272"/>
      <c r="Q182" s="272"/>
      <c r="R182" s="272"/>
      <c r="S182" s="272"/>
      <c r="T182" s="27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4" t="s">
        <v>178</v>
      </c>
      <c r="AU182" s="274" t="s">
        <v>89</v>
      </c>
      <c r="AV182" s="13" t="s">
        <v>89</v>
      </c>
      <c r="AW182" s="13" t="s">
        <v>36</v>
      </c>
      <c r="AX182" s="13" t="s">
        <v>80</v>
      </c>
      <c r="AY182" s="274" t="s">
        <v>170</v>
      </c>
    </row>
    <row r="183" s="13" customFormat="1">
      <c r="A183" s="13"/>
      <c r="B183" s="264"/>
      <c r="C183" s="265"/>
      <c r="D183" s="250" t="s">
        <v>178</v>
      </c>
      <c r="E183" s="266" t="s">
        <v>1</v>
      </c>
      <c r="F183" s="267" t="s">
        <v>1130</v>
      </c>
      <c r="G183" s="265"/>
      <c r="H183" s="268">
        <v>14.08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4" t="s">
        <v>178</v>
      </c>
      <c r="AU183" s="274" t="s">
        <v>89</v>
      </c>
      <c r="AV183" s="13" t="s">
        <v>89</v>
      </c>
      <c r="AW183" s="13" t="s">
        <v>36</v>
      </c>
      <c r="AX183" s="13" t="s">
        <v>80</v>
      </c>
      <c r="AY183" s="274" t="s">
        <v>170</v>
      </c>
    </row>
    <row r="184" s="13" customFormat="1">
      <c r="A184" s="13"/>
      <c r="B184" s="264"/>
      <c r="C184" s="265"/>
      <c r="D184" s="250" t="s">
        <v>178</v>
      </c>
      <c r="E184" s="266" t="s">
        <v>1</v>
      </c>
      <c r="F184" s="267" t="s">
        <v>1131</v>
      </c>
      <c r="G184" s="265"/>
      <c r="H184" s="268">
        <v>17.925000000000001</v>
      </c>
      <c r="I184" s="269"/>
      <c r="J184" s="265"/>
      <c r="K184" s="265"/>
      <c r="L184" s="270"/>
      <c r="M184" s="271"/>
      <c r="N184" s="272"/>
      <c r="O184" s="272"/>
      <c r="P184" s="272"/>
      <c r="Q184" s="272"/>
      <c r="R184" s="272"/>
      <c r="S184" s="272"/>
      <c r="T184" s="27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4" t="s">
        <v>178</v>
      </c>
      <c r="AU184" s="274" t="s">
        <v>89</v>
      </c>
      <c r="AV184" s="13" t="s">
        <v>89</v>
      </c>
      <c r="AW184" s="13" t="s">
        <v>36</v>
      </c>
      <c r="AX184" s="13" t="s">
        <v>80</v>
      </c>
      <c r="AY184" s="274" t="s">
        <v>170</v>
      </c>
    </row>
    <row r="185" s="14" customFormat="1">
      <c r="A185" s="14"/>
      <c r="B185" s="275"/>
      <c r="C185" s="276"/>
      <c r="D185" s="250" t="s">
        <v>178</v>
      </c>
      <c r="E185" s="277" t="s">
        <v>1</v>
      </c>
      <c r="F185" s="278" t="s">
        <v>186</v>
      </c>
      <c r="G185" s="276"/>
      <c r="H185" s="279">
        <v>69.364999999999995</v>
      </c>
      <c r="I185" s="280"/>
      <c r="J185" s="276"/>
      <c r="K185" s="276"/>
      <c r="L185" s="281"/>
      <c r="M185" s="282"/>
      <c r="N185" s="283"/>
      <c r="O185" s="283"/>
      <c r="P185" s="283"/>
      <c r="Q185" s="283"/>
      <c r="R185" s="283"/>
      <c r="S185" s="283"/>
      <c r="T185" s="28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5" t="s">
        <v>178</v>
      </c>
      <c r="AU185" s="285" t="s">
        <v>89</v>
      </c>
      <c r="AV185" s="14" t="s">
        <v>175</v>
      </c>
      <c r="AW185" s="14" t="s">
        <v>36</v>
      </c>
      <c r="AX185" s="14" t="s">
        <v>87</v>
      </c>
      <c r="AY185" s="285" t="s">
        <v>170</v>
      </c>
    </row>
    <row r="186" s="11" customFormat="1" ht="22.8" customHeight="1">
      <c r="A186" s="11"/>
      <c r="B186" s="222"/>
      <c r="C186" s="223"/>
      <c r="D186" s="224" t="s">
        <v>79</v>
      </c>
      <c r="E186" s="295" t="s">
        <v>1132</v>
      </c>
      <c r="F186" s="295" t="s">
        <v>1133</v>
      </c>
      <c r="G186" s="223"/>
      <c r="H186" s="223"/>
      <c r="I186" s="226"/>
      <c r="J186" s="296">
        <f>BK186</f>
        <v>0</v>
      </c>
      <c r="K186" s="223"/>
      <c r="L186" s="228"/>
      <c r="M186" s="229"/>
      <c r="N186" s="230"/>
      <c r="O186" s="230"/>
      <c r="P186" s="231">
        <f>SUM(P187:P209)</f>
        <v>0</v>
      </c>
      <c r="Q186" s="230"/>
      <c r="R186" s="231">
        <f>SUM(R187:R209)</f>
        <v>0.25414000000000003</v>
      </c>
      <c r="S186" s="230"/>
      <c r="T186" s="232">
        <f>SUM(T187:T209)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33" t="s">
        <v>87</v>
      </c>
      <c r="AT186" s="234" t="s">
        <v>79</v>
      </c>
      <c r="AU186" s="234" t="s">
        <v>87</v>
      </c>
      <c r="AY186" s="233" t="s">
        <v>170</v>
      </c>
      <c r="BK186" s="235">
        <f>SUM(BK187:BK209)</f>
        <v>0</v>
      </c>
    </row>
    <row r="187" s="2" customFormat="1" ht="16.5" customHeight="1">
      <c r="A187" s="38"/>
      <c r="B187" s="39"/>
      <c r="C187" s="236" t="s">
        <v>247</v>
      </c>
      <c r="D187" s="236" t="s">
        <v>171</v>
      </c>
      <c r="E187" s="237" t="s">
        <v>1134</v>
      </c>
      <c r="F187" s="238" t="s">
        <v>1135</v>
      </c>
      <c r="G187" s="239" t="s">
        <v>793</v>
      </c>
      <c r="H187" s="240">
        <v>10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45</v>
      </c>
      <c r="O187" s="91"/>
      <c r="P187" s="246">
        <f>O187*H187</f>
        <v>0</v>
      </c>
      <c r="Q187" s="246">
        <v>0.00022000000000000001</v>
      </c>
      <c r="R187" s="246">
        <f>Q187*H187</f>
        <v>0.0022000000000000001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175</v>
      </c>
      <c r="AT187" s="248" t="s">
        <v>171</v>
      </c>
      <c r="AU187" s="248" t="s">
        <v>89</v>
      </c>
      <c r="AY187" s="17" t="s">
        <v>170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87</v>
      </c>
      <c r="BK187" s="249">
        <f>ROUND(I187*H187,2)</f>
        <v>0</v>
      </c>
      <c r="BL187" s="17" t="s">
        <v>175</v>
      </c>
      <c r="BM187" s="248" t="s">
        <v>478</v>
      </c>
    </row>
    <row r="188" s="13" customFormat="1">
      <c r="A188" s="13"/>
      <c r="B188" s="264"/>
      <c r="C188" s="265"/>
      <c r="D188" s="250" t="s">
        <v>178</v>
      </c>
      <c r="E188" s="266" t="s">
        <v>1</v>
      </c>
      <c r="F188" s="267" t="s">
        <v>175</v>
      </c>
      <c r="G188" s="265"/>
      <c r="H188" s="268">
        <v>4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4" t="s">
        <v>178</v>
      </c>
      <c r="AU188" s="274" t="s">
        <v>89</v>
      </c>
      <c r="AV188" s="13" t="s">
        <v>89</v>
      </c>
      <c r="AW188" s="13" t="s">
        <v>36</v>
      </c>
      <c r="AX188" s="13" t="s">
        <v>80</v>
      </c>
      <c r="AY188" s="274" t="s">
        <v>170</v>
      </c>
    </row>
    <row r="189" s="13" customFormat="1">
      <c r="A189" s="13"/>
      <c r="B189" s="264"/>
      <c r="C189" s="265"/>
      <c r="D189" s="250" t="s">
        <v>178</v>
      </c>
      <c r="E189" s="266" t="s">
        <v>1</v>
      </c>
      <c r="F189" s="267" t="s">
        <v>89</v>
      </c>
      <c r="G189" s="265"/>
      <c r="H189" s="268">
        <v>2</v>
      </c>
      <c r="I189" s="269"/>
      <c r="J189" s="265"/>
      <c r="K189" s="265"/>
      <c r="L189" s="270"/>
      <c r="M189" s="271"/>
      <c r="N189" s="272"/>
      <c r="O189" s="272"/>
      <c r="P189" s="272"/>
      <c r="Q189" s="272"/>
      <c r="R189" s="272"/>
      <c r="S189" s="272"/>
      <c r="T189" s="27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4" t="s">
        <v>178</v>
      </c>
      <c r="AU189" s="274" t="s">
        <v>89</v>
      </c>
      <c r="AV189" s="13" t="s">
        <v>89</v>
      </c>
      <c r="AW189" s="13" t="s">
        <v>36</v>
      </c>
      <c r="AX189" s="13" t="s">
        <v>80</v>
      </c>
      <c r="AY189" s="274" t="s">
        <v>170</v>
      </c>
    </row>
    <row r="190" s="13" customFormat="1">
      <c r="A190" s="13"/>
      <c r="B190" s="264"/>
      <c r="C190" s="265"/>
      <c r="D190" s="250" t="s">
        <v>178</v>
      </c>
      <c r="E190" s="266" t="s">
        <v>1</v>
      </c>
      <c r="F190" s="267" t="s">
        <v>175</v>
      </c>
      <c r="G190" s="265"/>
      <c r="H190" s="268">
        <v>4</v>
      </c>
      <c r="I190" s="269"/>
      <c r="J190" s="265"/>
      <c r="K190" s="265"/>
      <c r="L190" s="270"/>
      <c r="M190" s="271"/>
      <c r="N190" s="272"/>
      <c r="O190" s="272"/>
      <c r="P190" s="272"/>
      <c r="Q190" s="272"/>
      <c r="R190" s="272"/>
      <c r="S190" s="272"/>
      <c r="T190" s="27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4" t="s">
        <v>178</v>
      </c>
      <c r="AU190" s="274" t="s">
        <v>89</v>
      </c>
      <c r="AV190" s="13" t="s">
        <v>89</v>
      </c>
      <c r="AW190" s="13" t="s">
        <v>36</v>
      </c>
      <c r="AX190" s="13" t="s">
        <v>80</v>
      </c>
      <c r="AY190" s="274" t="s">
        <v>170</v>
      </c>
    </row>
    <row r="191" s="14" customFormat="1">
      <c r="A191" s="14"/>
      <c r="B191" s="275"/>
      <c r="C191" s="276"/>
      <c r="D191" s="250" t="s">
        <v>178</v>
      </c>
      <c r="E191" s="277" t="s">
        <v>1</v>
      </c>
      <c r="F191" s="278" t="s">
        <v>186</v>
      </c>
      <c r="G191" s="276"/>
      <c r="H191" s="279">
        <v>10</v>
      </c>
      <c r="I191" s="280"/>
      <c r="J191" s="276"/>
      <c r="K191" s="276"/>
      <c r="L191" s="281"/>
      <c r="M191" s="282"/>
      <c r="N191" s="283"/>
      <c r="O191" s="283"/>
      <c r="P191" s="283"/>
      <c r="Q191" s="283"/>
      <c r="R191" s="283"/>
      <c r="S191" s="283"/>
      <c r="T191" s="28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5" t="s">
        <v>178</v>
      </c>
      <c r="AU191" s="285" t="s">
        <v>89</v>
      </c>
      <c r="AV191" s="14" t="s">
        <v>175</v>
      </c>
      <c r="AW191" s="14" t="s">
        <v>36</v>
      </c>
      <c r="AX191" s="14" t="s">
        <v>87</v>
      </c>
      <c r="AY191" s="285" t="s">
        <v>170</v>
      </c>
    </row>
    <row r="192" s="2" customFormat="1" ht="16.5" customHeight="1">
      <c r="A192" s="38"/>
      <c r="B192" s="39"/>
      <c r="C192" s="236" t="s">
        <v>8</v>
      </c>
      <c r="D192" s="236" t="s">
        <v>171</v>
      </c>
      <c r="E192" s="237" t="s">
        <v>1136</v>
      </c>
      <c r="F192" s="238" t="s">
        <v>1137</v>
      </c>
      <c r="G192" s="239" t="s">
        <v>793</v>
      </c>
      <c r="H192" s="240">
        <v>4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45</v>
      </c>
      <c r="O192" s="91"/>
      <c r="P192" s="246">
        <f>O192*H192</f>
        <v>0</v>
      </c>
      <c r="Q192" s="246">
        <v>0.013899999999999999</v>
      </c>
      <c r="R192" s="246">
        <f>Q192*H192</f>
        <v>0.055599999999999997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175</v>
      </c>
      <c r="AT192" s="248" t="s">
        <v>171</v>
      </c>
      <c r="AU192" s="248" t="s">
        <v>89</v>
      </c>
      <c r="AY192" s="17" t="s">
        <v>170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87</v>
      </c>
      <c r="BK192" s="249">
        <f>ROUND(I192*H192,2)</f>
        <v>0</v>
      </c>
      <c r="BL192" s="17" t="s">
        <v>175</v>
      </c>
      <c r="BM192" s="248" t="s">
        <v>482</v>
      </c>
    </row>
    <row r="193" s="13" customFormat="1">
      <c r="A193" s="13"/>
      <c r="B193" s="264"/>
      <c r="C193" s="265"/>
      <c r="D193" s="250" t="s">
        <v>178</v>
      </c>
      <c r="E193" s="266" t="s">
        <v>1</v>
      </c>
      <c r="F193" s="267" t="s">
        <v>175</v>
      </c>
      <c r="G193" s="265"/>
      <c r="H193" s="268">
        <v>4</v>
      </c>
      <c r="I193" s="269"/>
      <c r="J193" s="265"/>
      <c r="K193" s="265"/>
      <c r="L193" s="270"/>
      <c r="M193" s="271"/>
      <c r="N193" s="272"/>
      <c r="O193" s="272"/>
      <c r="P193" s="272"/>
      <c r="Q193" s="272"/>
      <c r="R193" s="272"/>
      <c r="S193" s="272"/>
      <c r="T193" s="27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4" t="s">
        <v>178</v>
      </c>
      <c r="AU193" s="274" t="s">
        <v>89</v>
      </c>
      <c r="AV193" s="13" t="s">
        <v>89</v>
      </c>
      <c r="AW193" s="13" t="s">
        <v>36</v>
      </c>
      <c r="AX193" s="13" t="s">
        <v>80</v>
      </c>
      <c r="AY193" s="274" t="s">
        <v>170</v>
      </c>
    </row>
    <row r="194" s="14" customFormat="1">
      <c r="A194" s="14"/>
      <c r="B194" s="275"/>
      <c r="C194" s="276"/>
      <c r="D194" s="250" t="s">
        <v>178</v>
      </c>
      <c r="E194" s="277" t="s">
        <v>1</v>
      </c>
      <c r="F194" s="278" t="s">
        <v>186</v>
      </c>
      <c r="G194" s="276"/>
      <c r="H194" s="279">
        <v>4</v>
      </c>
      <c r="I194" s="280"/>
      <c r="J194" s="276"/>
      <c r="K194" s="276"/>
      <c r="L194" s="281"/>
      <c r="M194" s="282"/>
      <c r="N194" s="283"/>
      <c r="O194" s="283"/>
      <c r="P194" s="283"/>
      <c r="Q194" s="283"/>
      <c r="R194" s="283"/>
      <c r="S194" s="283"/>
      <c r="T194" s="28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5" t="s">
        <v>178</v>
      </c>
      <c r="AU194" s="285" t="s">
        <v>89</v>
      </c>
      <c r="AV194" s="14" t="s">
        <v>175</v>
      </c>
      <c r="AW194" s="14" t="s">
        <v>36</v>
      </c>
      <c r="AX194" s="14" t="s">
        <v>87</v>
      </c>
      <c r="AY194" s="285" t="s">
        <v>170</v>
      </c>
    </row>
    <row r="195" s="2" customFormat="1" ht="16.5" customHeight="1">
      <c r="A195" s="38"/>
      <c r="B195" s="39"/>
      <c r="C195" s="236" t="s">
        <v>253</v>
      </c>
      <c r="D195" s="236" t="s">
        <v>171</v>
      </c>
      <c r="E195" s="237" t="s">
        <v>1138</v>
      </c>
      <c r="F195" s="238" t="s">
        <v>1139</v>
      </c>
      <c r="G195" s="239" t="s">
        <v>793</v>
      </c>
      <c r="H195" s="240">
        <v>2</v>
      </c>
      <c r="I195" s="241"/>
      <c r="J195" s="242">
        <f>ROUND(I195*H195,2)</f>
        <v>0</v>
      </c>
      <c r="K195" s="243"/>
      <c r="L195" s="44"/>
      <c r="M195" s="244" t="s">
        <v>1</v>
      </c>
      <c r="N195" s="245" t="s">
        <v>45</v>
      </c>
      <c r="O195" s="91"/>
      <c r="P195" s="246">
        <f>O195*H195</f>
        <v>0</v>
      </c>
      <c r="Q195" s="246">
        <v>0.0043</v>
      </c>
      <c r="R195" s="246">
        <f>Q195*H195</f>
        <v>0.0086</v>
      </c>
      <c r="S195" s="246">
        <v>0</v>
      </c>
      <c r="T195" s="24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175</v>
      </c>
      <c r="AT195" s="248" t="s">
        <v>171</v>
      </c>
      <c r="AU195" s="248" t="s">
        <v>89</v>
      </c>
      <c r="AY195" s="17" t="s">
        <v>170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87</v>
      </c>
      <c r="BK195" s="249">
        <f>ROUND(I195*H195,2)</f>
        <v>0</v>
      </c>
      <c r="BL195" s="17" t="s">
        <v>175</v>
      </c>
      <c r="BM195" s="248" t="s">
        <v>489</v>
      </c>
    </row>
    <row r="196" s="13" customFormat="1">
      <c r="A196" s="13"/>
      <c r="B196" s="264"/>
      <c r="C196" s="265"/>
      <c r="D196" s="250" t="s">
        <v>178</v>
      </c>
      <c r="E196" s="266" t="s">
        <v>1</v>
      </c>
      <c r="F196" s="267" t="s">
        <v>89</v>
      </c>
      <c r="G196" s="265"/>
      <c r="H196" s="268">
        <v>2</v>
      </c>
      <c r="I196" s="269"/>
      <c r="J196" s="265"/>
      <c r="K196" s="265"/>
      <c r="L196" s="270"/>
      <c r="M196" s="271"/>
      <c r="N196" s="272"/>
      <c r="O196" s="272"/>
      <c r="P196" s="272"/>
      <c r="Q196" s="272"/>
      <c r="R196" s="272"/>
      <c r="S196" s="272"/>
      <c r="T196" s="27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4" t="s">
        <v>178</v>
      </c>
      <c r="AU196" s="274" t="s">
        <v>89</v>
      </c>
      <c r="AV196" s="13" t="s">
        <v>89</v>
      </c>
      <c r="AW196" s="13" t="s">
        <v>36</v>
      </c>
      <c r="AX196" s="13" t="s">
        <v>80</v>
      </c>
      <c r="AY196" s="274" t="s">
        <v>170</v>
      </c>
    </row>
    <row r="197" s="14" customFormat="1">
      <c r="A197" s="14"/>
      <c r="B197" s="275"/>
      <c r="C197" s="276"/>
      <c r="D197" s="250" t="s">
        <v>178</v>
      </c>
      <c r="E197" s="277" t="s">
        <v>1</v>
      </c>
      <c r="F197" s="278" t="s">
        <v>186</v>
      </c>
      <c r="G197" s="276"/>
      <c r="H197" s="279">
        <v>2</v>
      </c>
      <c r="I197" s="280"/>
      <c r="J197" s="276"/>
      <c r="K197" s="276"/>
      <c r="L197" s="281"/>
      <c r="M197" s="282"/>
      <c r="N197" s="283"/>
      <c r="O197" s="283"/>
      <c r="P197" s="283"/>
      <c r="Q197" s="283"/>
      <c r="R197" s="283"/>
      <c r="S197" s="283"/>
      <c r="T197" s="28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5" t="s">
        <v>178</v>
      </c>
      <c r="AU197" s="285" t="s">
        <v>89</v>
      </c>
      <c r="AV197" s="14" t="s">
        <v>175</v>
      </c>
      <c r="AW197" s="14" t="s">
        <v>36</v>
      </c>
      <c r="AX197" s="14" t="s">
        <v>87</v>
      </c>
      <c r="AY197" s="285" t="s">
        <v>170</v>
      </c>
    </row>
    <row r="198" s="2" customFormat="1" ht="16.5" customHeight="1">
      <c r="A198" s="38"/>
      <c r="B198" s="39"/>
      <c r="C198" s="236" t="s">
        <v>502</v>
      </c>
      <c r="D198" s="236" t="s">
        <v>171</v>
      </c>
      <c r="E198" s="237" t="s">
        <v>1140</v>
      </c>
      <c r="F198" s="238" t="s">
        <v>1141</v>
      </c>
      <c r="G198" s="239" t="s">
        <v>793</v>
      </c>
      <c r="H198" s="240">
        <v>4</v>
      </c>
      <c r="I198" s="241"/>
      <c r="J198" s="242">
        <f>ROUND(I198*H198,2)</f>
        <v>0</v>
      </c>
      <c r="K198" s="243"/>
      <c r="L198" s="44"/>
      <c r="M198" s="244" t="s">
        <v>1</v>
      </c>
      <c r="N198" s="245" t="s">
        <v>45</v>
      </c>
      <c r="O198" s="91"/>
      <c r="P198" s="246">
        <f>O198*H198</f>
        <v>0</v>
      </c>
      <c r="Q198" s="246">
        <v>0.0141</v>
      </c>
      <c r="R198" s="246">
        <f>Q198*H198</f>
        <v>0.056399999999999999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175</v>
      </c>
      <c r="AT198" s="248" t="s">
        <v>171</v>
      </c>
      <c r="AU198" s="248" t="s">
        <v>89</v>
      </c>
      <c r="AY198" s="17" t="s">
        <v>170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87</v>
      </c>
      <c r="BK198" s="249">
        <f>ROUND(I198*H198,2)</f>
        <v>0</v>
      </c>
      <c r="BL198" s="17" t="s">
        <v>175</v>
      </c>
      <c r="BM198" s="248" t="s">
        <v>505</v>
      </c>
    </row>
    <row r="199" s="13" customFormat="1">
      <c r="A199" s="13"/>
      <c r="B199" s="264"/>
      <c r="C199" s="265"/>
      <c r="D199" s="250" t="s">
        <v>178</v>
      </c>
      <c r="E199" s="266" t="s">
        <v>1</v>
      </c>
      <c r="F199" s="267" t="s">
        <v>175</v>
      </c>
      <c r="G199" s="265"/>
      <c r="H199" s="268">
        <v>4</v>
      </c>
      <c r="I199" s="269"/>
      <c r="J199" s="265"/>
      <c r="K199" s="265"/>
      <c r="L199" s="270"/>
      <c r="M199" s="271"/>
      <c r="N199" s="272"/>
      <c r="O199" s="272"/>
      <c r="P199" s="272"/>
      <c r="Q199" s="272"/>
      <c r="R199" s="272"/>
      <c r="S199" s="272"/>
      <c r="T199" s="27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4" t="s">
        <v>178</v>
      </c>
      <c r="AU199" s="274" t="s">
        <v>89</v>
      </c>
      <c r="AV199" s="13" t="s">
        <v>89</v>
      </c>
      <c r="AW199" s="13" t="s">
        <v>36</v>
      </c>
      <c r="AX199" s="13" t="s">
        <v>80</v>
      </c>
      <c r="AY199" s="274" t="s">
        <v>170</v>
      </c>
    </row>
    <row r="200" s="14" customFormat="1">
      <c r="A200" s="14"/>
      <c r="B200" s="275"/>
      <c r="C200" s="276"/>
      <c r="D200" s="250" t="s">
        <v>178</v>
      </c>
      <c r="E200" s="277" t="s">
        <v>1</v>
      </c>
      <c r="F200" s="278" t="s">
        <v>186</v>
      </c>
      <c r="G200" s="276"/>
      <c r="H200" s="279">
        <v>4</v>
      </c>
      <c r="I200" s="280"/>
      <c r="J200" s="276"/>
      <c r="K200" s="276"/>
      <c r="L200" s="281"/>
      <c r="M200" s="282"/>
      <c r="N200" s="283"/>
      <c r="O200" s="283"/>
      <c r="P200" s="283"/>
      <c r="Q200" s="283"/>
      <c r="R200" s="283"/>
      <c r="S200" s="283"/>
      <c r="T200" s="28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5" t="s">
        <v>178</v>
      </c>
      <c r="AU200" s="285" t="s">
        <v>89</v>
      </c>
      <c r="AV200" s="14" t="s">
        <v>175</v>
      </c>
      <c r="AW200" s="14" t="s">
        <v>36</v>
      </c>
      <c r="AX200" s="14" t="s">
        <v>87</v>
      </c>
      <c r="AY200" s="285" t="s">
        <v>170</v>
      </c>
    </row>
    <row r="201" s="2" customFormat="1" ht="16.5" customHeight="1">
      <c r="A201" s="38"/>
      <c r="B201" s="39"/>
      <c r="C201" s="236" t="s">
        <v>259</v>
      </c>
      <c r="D201" s="236" t="s">
        <v>171</v>
      </c>
      <c r="E201" s="237" t="s">
        <v>1142</v>
      </c>
      <c r="F201" s="238" t="s">
        <v>1143</v>
      </c>
      <c r="G201" s="239" t="s">
        <v>793</v>
      </c>
      <c r="H201" s="240">
        <v>7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45</v>
      </c>
      <c r="O201" s="91"/>
      <c r="P201" s="246">
        <f>O201*H201</f>
        <v>0</v>
      </c>
      <c r="Q201" s="246">
        <v>0.00062</v>
      </c>
      <c r="R201" s="246">
        <f>Q201*H201</f>
        <v>0.0043400000000000001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175</v>
      </c>
      <c r="AT201" s="248" t="s">
        <v>171</v>
      </c>
      <c r="AU201" s="248" t="s">
        <v>89</v>
      </c>
      <c r="AY201" s="17" t="s">
        <v>170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87</v>
      </c>
      <c r="BK201" s="249">
        <f>ROUND(I201*H201,2)</f>
        <v>0</v>
      </c>
      <c r="BL201" s="17" t="s">
        <v>175</v>
      </c>
      <c r="BM201" s="248" t="s">
        <v>511</v>
      </c>
    </row>
    <row r="202" s="13" customFormat="1">
      <c r="A202" s="13"/>
      <c r="B202" s="264"/>
      <c r="C202" s="265"/>
      <c r="D202" s="250" t="s">
        <v>178</v>
      </c>
      <c r="E202" s="266" t="s">
        <v>1</v>
      </c>
      <c r="F202" s="267" t="s">
        <v>244</v>
      </c>
      <c r="G202" s="265"/>
      <c r="H202" s="268">
        <v>7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4" t="s">
        <v>178</v>
      </c>
      <c r="AU202" s="274" t="s">
        <v>89</v>
      </c>
      <c r="AV202" s="13" t="s">
        <v>89</v>
      </c>
      <c r="AW202" s="13" t="s">
        <v>36</v>
      </c>
      <c r="AX202" s="13" t="s">
        <v>80</v>
      </c>
      <c r="AY202" s="274" t="s">
        <v>170</v>
      </c>
    </row>
    <row r="203" s="14" customFormat="1">
      <c r="A203" s="14"/>
      <c r="B203" s="275"/>
      <c r="C203" s="276"/>
      <c r="D203" s="250" t="s">
        <v>178</v>
      </c>
      <c r="E203" s="277" t="s">
        <v>1</v>
      </c>
      <c r="F203" s="278" t="s">
        <v>186</v>
      </c>
      <c r="G203" s="276"/>
      <c r="H203" s="279">
        <v>7</v>
      </c>
      <c r="I203" s="280"/>
      <c r="J203" s="276"/>
      <c r="K203" s="276"/>
      <c r="L203" s="281"/>
      <c r="M203" s="282"/>
      <c r="N203" s="283"/>
      <c r="O203" s="283"/>
      <c r="P203" s="283"/>
      <c r="Q203" s="283"/>
      <c r="R203" s="283"/>
      <c r="S203" s="283"/>
      <c r="T203" s="28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5" t="s">
        <v>178</v>
      </c>
      <c r="AU203" s="285" t="s">
        <v>89</v>
      </c>
      <c r="AV203" s="14" t="s">
        <v>175</v>
      </c>
      <c r="AW203" s="14" t="s">
        <v>36</v>
      </c>
      <c r="AX203" s="14" t="s">
        <v>87</v>
      </c>
      <c r="AY203" s="285" t="s">
        <v>170</v>
      </c>
    </row>
    <row r="204" s="2" customFormat="1" ht="16.5" customHeight="1">
      <c r="A204" s="38"/>
      <c r="B204" s="39"/>
      <c r="C204" s="236" t="s">
        <v>514</v>
      </c>
      <c r="D204" s="236" t="s">
        <v>171</v>
      </c>
      <c r="E204" s="237" t="s">
        <v>1144</v>
      </c>
      <c r="F204" s="238" t="s">
        <v>1145</v>
      </c>
      <c r="G204" s="239" t="s">
        <v>793</v>
      </c>
      <c r="H204" s="240">
        <v>6</v>
      </c>
      <c r="I204" s="241"/>
      <c r="J204" s="242">
        <f>ROUND(I204*H204,2)</f>
        <v>0</v>
      </c>
      <c r="K204" s="243"/>
      <c r="L204" s="44"/>
      <c r="M204" s="244" t="s">
        <v>1</v>
      </c>
      <c r="N204" s="245" t="s">
        <v>45</v>
      </c>
      <c r="O204" s="91"/>
      <c r="P204" s="246">
        <f>O204*H204</f>
        <v>0</v>
      </c>
      <c r="Q204" s="246">
        <v>0.018100000000000002</v>
      </c>
      <c r="R204" s="246">
        <f>Q204*H204</f>
        <v>0.1086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175</v>
      </c>
      <c r="AT204" s="248" t="s">
        <v>171</v>
      </c>
      <c r="AU204" s="248" t="s">
        <v>89</v>
      </c>
      <c r="AY204" s="17" t="s">
        <v>170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87</v>
      </c>
      <c r="BK204" s="249">
        <f>ROUND(I204*H204,2)</f>
        <v>0</v>
      </c>
      <c r="BL204" s="17" t="s">
        <v>175</v>
      </c>
      <c r="BM204" s="248" t="s">
        <v>517</v>
      </c>
    </row>
    <row r="205" s="13" customFormat="1">
      <c r="A205" s="13"/>
      <c r="B205" s="264"/>
      <c r="C205" s="265"/>
      <c r="D205" s="250" t="s">
        <v>178</v>
      </c>
      <c r="E205" s="266" t="s">
        <v>1</v>
      </c>
      <c r="F205" s="267" t="s">
        <v>200</v>
      </c>
      <c r="G205" s="265"/>
      <c r="H205" s="268">
        <v>6</v>
      </c>
      <c r="I205" s="269"/>
      <c r="J205" s="265"/>
      <c r="K205" s="265"/>
      <c r="L205" s="270"/>
      <c r="M205" s="271"/>
      <c r="N205" s="272"/>
      <c r="O205" s="272"/>
      <c r="P205" s="272"/>
      <c r="Q205" s="272"/>
      <c r="R205" s="272"/>
      <c r="S205" s="272"/>
      <c r="T205" s="27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4" t="s">
        <v>178</v>
      </c>
      <c r="AU205" s="274" t="s">
        <v>89</v>
      </c>
      <c r="AV205" s="13" t="s">
        <v>89</v>
      </c>
      <c r="AW205" s="13" t="s">
        <v>36</v>
      </c>
      <c r="AX205" s="13" t="s">
        <v>80</v>
      </c>
      <c r="AY205" s="274" t="s">
        <v>170</v>
      </c>
    </row>
    <row r="206" s="14" customFormat="1">
      <c r="A206" s="14"/>
      <c r="B206" s="275"/>
      <c r="C206" s="276"/>
      <c r="D206" s="250" t="s">
        <v>178</v>
      </c>
      <c r="E206" s="277" t="s">
        <v>1</v>
      </c>
      <c r="F206" s="278" t="s">
        <v>186</v>
      </c>
      <c r="G206" s="276"/>
      <c r="H206" s="279">
        <v>6</v>
      </c>
      <c r="I206" s="280"/>
      <c r="J206" s="276"/>
      <c r="K206" s="276"/>
      <c r="L206" s="281"/>
      <c r="M206" s="282"/>
      <c r="N206" s="283"/>
      <c r="O206" s="283"/>
      <c r="P206" s="283"/>
      <c r="Q206" s="283"/>
      <c r="R206" s="283"/>
      <c r="S206" s="283"/>
      <c r="T206" s="28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5" t="s">
        <v>178</v>
      </c>
      <c r="AU206" s="285" t="s">
        <v>89</v>
      </c>
      <c r="AV206" s="14" t="s">
        <v>175</v>
      </c>
      <c r="AW206" s="14" t="s">
        <v>36</v>
      </c>
      <c r="AX206" s="14" t="s">
        <v>87</v>
      </c>
      <c r="AY206" s="285" t="s">
        <v>170</v>
      </c>
    </row>
    <row r="207" s="2" customFormat="1" ht="16.5" customHeight="1">
      <c r="A207" s="38"/>
      <c r="B207" s="39"/>
      <c r="C207" s="236" t="s">
        <v>270</v>
      </c>
      <c r="D207" s="236" t="s">
        <v>171</v>
      </c>
      <c r="E207" s="237" t="s">
        <v>1146</v>
      </c>
      <c r="F207" s="238" t="s">
        <v>1147</v>
      </c>
      <c r="G207" s="239" t="s">
        <v>793</v>
      </c>
      <c r="H207" s="240">
        <v>1</v>
      </c>
      <c r="I207" s="241"/>
      <c r="J207" s="242">
        <f>ROUND(I207*H207,2)</f>
        <v>0</v>
      </c>
      <c r="K207" s="243"/>
      <c r="L207" s="44"/>
      <c r="M207" s="244" t="s">
        <v>1</v>
      </c>
      <c r="N207" s="245" t="s">
        <v>45</v>
      </c>
      <c r="O207" s="91"/>
      <c r="P207" s="246">
        <f>O207*H207</f>
        <v>0</v>
      </c>
      <c r="Q207" s="246">
        <v>0.0184</v>
      </c>
      <c r="R207" s="246">
        <f>Q207*H207</f>
        <v>0.0184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175</v>
      </c>
      <c r="AT207" s="248" t="s">
        <v>171</v>
      </c>
      <c r="AU207" s="248" t="s">
        <v>89</v>
      </c>
      <c r="AY207" s="17" t="s">
        <v>170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87</v>
      </c>
      <c r="BK207" s="249">
        <f>ROUND(I207*H207,2)</f>
        <v>0</v>
      </c>
      <c r="BL207" s="17" t="s">
        <v>175</v>
      </c>
      <c r="BM207" s="248" t="s">
        <v>525</v>
      </c>
    </row>
    <row r="208" s="13" customFormat="1">
      <c r="A208" s="13"/>
      <c r="B208" s="264"/>
      <c r="C208" s="265"/>
      <c r="D208" s="250" t="s">
        <v>178</v>
      </c>
      <c r="E208" s="266" t="s">
        <v>1</v>
      </c>
      <c r="F208" s="267" t="s">
        <v>87</v>
      </c>
      <c r="G208" s="265"/>
      <c r="H208" s="268">
        <v>1</v>
      </c>
      <c r="I208" s="269"/>
      <c r="J208" s="265"/>
      <c r="K208" s="265"/>
      <c r="L208" s="270"/>
      <c r="M208" s="271"/>
      <c r="N208" s="272"/>
      <c r="O208" s="272"/>
      <c r="P208" s="272"/>
      <c r="Q208" s="272"/>
      <c r="R208" s="272"/>
      <c r="S208" s="272"/>
      <c r="T208" s="27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4" t="s">
        <v>178</v>
      </c>
      <c r="AU208" s="274" t="s">
        <v>89</v>
      </c>
      <c r="AV208" s="13" t="s">
        <v>89</v>
      </c>
      <c r="AW208" s="13" t="s">
        <v>36</v>
      </c>
      <c r="AX208" s="13" t="s">
        <v>80</v>
      </c>
      <c r="AY208" s="274" t="s">
        <v>170</v>
      </c>
    </row>
    <row r="209" s="14" customFormat="1">
      <c r="A209" s="14"/>
      <c r="B209" s="275"/>
      <c r="C209" s="276"/>
      <c r="D209" s="250" t="s">
        <v>178</v>
      </c>
      <c r="E209" s="277" t="s">
        <v>1</v>
      </c>
      <c r="F209" s="278" t="s">
        <v>186</v>
      </c>
      <c r="G209" s="276"/>
      <c r="H209" s="279">
        <v>1</v>
      </c>
      <c r="I209" s="280"/>
      <c r="J209" s="276"/>
      <c r="K209" s="276"/>
      <c r="L209" s="281"/>
      <c r="M209" s="282"/>
      <c r="N209" s="283"/>
      <c r="O209" s="283"/>
      <c r="P209" s="283"/>
      <c r="Q209" s="283"/>
      <c r="R209" s="283"/>
      <c r="S209" s="283"/>
      <c r="T209" s="28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5" t="s">
        <v>178</v>
      </c>
      <c r="AU209" s="285" t="s">
        <v>89</v>
      </c>
      <c r="AV209" s="14" t="s">
        <v>175</v>
      </c>
      <c r="AW209" s="14" t="s">
        <v>36</v>
      </c>
      <c r="AX209" s="14" t="s">
        <v>87</v>
      </c>
      <c r="AY209" s="285" t="s">
        <v>170</v>
      </c>
    </row>
    <row r="210" s="11" customFormat="1" ht="22.8" customHeight="1">
      <c r="A210" s="11"/>
      <c r="B210" s="222"/>
      <c r="C210" s="223"/>
      <c r="D210" s="224" t="s">
        <v>79</v>
      </c>
      <c r="E210" s="295" t="s">
        <v>803</v>
      </c>
      <c r="F210" s="295" t="s">
        <v>804</v>
      </c>
      <c r="G210" s="223"/>
      <c r="H210" s="223"/>
      <c r="I210" s="226"/>
      <c r="J210" s="296">
        <f>BK210</f>
        <v>0</v>
      </c>
      <c r="K210" s="223"/>
      <c r="L210" s="228"/>
      <c r="M210" s="229"/>
      <c r="N210" s="230"/>
      <c r="O210" s="230"/>
      <c r="P210" s="231">
        <f>SUM(P211:P258)</f>
        <v>0</v>
      </c>
      <c r="Q210" s="230"/>
      <c r="R210" s="231">
        <f>SUM(R211:R258)</f>
        <v>1.652917</v>
      </c>
      <c r="S210" s="230"/>
      <c r="T210" s="232">
        <f>SUM(T211:T258)</f>
        <v>0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R210" s="233" t="s">
        <v>87</v>
      </c>
      <c r="AT210" s="234" t="s">
        <v>79</v>
      </c>
      <c r="AU210" s="234" t="s">
        <v>87</v>
      </c>
      <c r="AY210" s="233" t="s">
        <v>170</v>
      </c>
      <c r="BK210" s="235">
        <f>SUM(BK211:BK258)</f>
        <v>0</v>
      </c>
    </row>
    <row r="211" s="2" customFormat="1" ht="16.5" customHeight="1">
      <c r="A211" s="38"/>
      <c r="B211" s="39"/>
      <c r="C211" s="236" t="s">
        <v>7</v>
      </c>
      <c r="D211" s="236" t="s">
        <v>171</v>
      </c>
      <c r="E211" s="237" t="s">
        <v>1148</v>
      </c>
      <c r="F211" s="238" t="s">
        <v>1149</v>
      </c>
      <c r="G211" s="239" t="s">
        <v>807</v>
      </c>
      <c r="H211" s="240">
        <v>467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45</v>
      </c>
      <c r="O211" s="91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175</v>
      </c>
      <c r="AT211" s="248" t="s">
        <v>171</v>
      </c>
      <c r="AU211" s="248" t="s">
        <v>89</v>
      </c>
      <c r="AY211" s="17" t="s">
        <v>170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87</v>
      </c>
      <c r="BK211" s="249">
        <f>ROUND(I211*H211,2)</f>
        <v>0</v>
      </c>
      <c r="BL211" s="17" t="s">
        <v>175</v>
      </c>
      <c r="BM211" s="248" t="s">
        <v>531</v>
      </c>
    </row>
    <row r="212" s="13" customFormat="1">
      <c r="A212" s="13"/>
      <c r="B212" s="264"/>
      <c r="C212" s="265"/>
      <c r="D212" s="250" t="s">
        <v>178</v>
      </c>
      <c r="E212" s="266" t="s">
        <v>1</v>
      </c>
      <c r="F212" s="267" t="s">
        <v>1150</v>
      </c>
      <c r="G212" s="265"/>
      <c r="H212" s="268">
        <v>269</v>
      </c>
      <c r="I212" s="269"/>
      <c r="J212" s="265"/>
      <c r="K212" s="265"/>
      <c r="L212" s="270"/>
      <c r="M212" s="271"/>
      <c r="N212" s="272"/>
      <c r="O212" s="272"/>
      <c r="P212" s="272"/>
      <c r="Q212" s="272"/>
      <c r="R212" s="272"/>
      <c r="S212" s="272"/>
      <c r="T212" s="27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4" t="s">
        <v>178</v>
      </c>
      <c r="AU212" s="274" t="s">
        <v>89</v>
      </c>
      <c r="AV212" s="13" t="s">
        <v>89</v>
      </c>
      <c r="AW212" s="13" t="s">
        <v>36</v>
      </c>
      <c r="AX212" s="13" t="s">
        <v>80</v>
      </c>
      <c r="AY212" s="274" t="s">
        <v>170</v>
      </c>
    </row>
    <row r="213" s="13" customFormat="1">
      <c r="A213" s="13"/>
      <c r="B213" s="264"/>
      <c r="C213" s="265"/>
      <c r="D213" s="250" t="s">
        <v>178</v>
      </c>
      <c r="E213" s="266" t="s">
        <v>1</v>
      </c>
      <c r="F213" s="267" t="s">
        <v>1151</v>
      </c>
      <c r="G213" s="265"/>
      <c r="H213" s="268">
        <v>198</v>
      </c>
      <c r="I213" s="269"/>
      <c r="J213" s="265"/>
      <c r="K213" s="265"/>
      <c r="L213" s="270"/>
      <c r="M213" s="271"/>
      <c r="N213" s="272"/>
      <c r="O213" s="272"/>
      <c r="P213" s="272"/>
      <c r="Q213" s="272"/>
      <c r="R213" s="272"/>
      <c r="S213" s="272"/>
      <c r="T213" s="27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4" t="s">
        <v>178</v>
      </c>
      <c r="AU213" s="274" t="s">
        <v>89</v>
      </c>
      <c r="AV213" s="13" t="s">
        <v>89</v>
      </c>
      <c r="AW213" s="13" t="s">
        <v>36</v>
      </c>
      <c r="AX213" s="13" t="s">
        <v>80</v>
      </c>
      <c r="AY213" s="274" t="s">
        <v>170</v>
      </c>
    </row>
    <row r="214" s="14" customFormat="1">
      <c r="A214" s="14"/>
      <c r="B214" s="275"/>
      <c r="C214" s="276"/>
      <c r="D214" s="250" t="s">
        <v>178</v>
      </c>
      <c r="E214" s="277" t="s">
        <v>1</v>
      </c>
      <c r="F214" s="278" t="s">
        <v>186</v>
      </c>
      <c r="G214" s="276"/>
      <c r="H214" s="279">
        <v>467</v>
      </c>
      <c r="I214" s="280"/>
      <c r="J214" s="276"/>
      <c r="K214" s="276"/>
      <c r="L214" s="281"/>
      <c r="M214" s="282"/>
      <c r="N214" s="283"/>
      <c r="O214" s="283"/>
      <c r="P214" s="283"/>
      <c r="Q214" s="283"/>
      <c r="R214" s="283"/>
      <c r="S214" s="283"/>
      <c r="T214" s="28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5" t="s">
        <v>178</v>
      </c>
      <c r="AU214" s="285" t="s">
        <v>89</v>
      </c>
      <c r="AV214" s="14" t="s">
        <v>175</v>
      </c>
      <c r="AW214" s="14" t="s">
        <v>36</v>
      </c>
      <c r="AX214" s="14" t="s">
        <v>87</v>
      </c>
      <c r="AY214" s="285" t="s">
        <v>170</v>
      </c>
    </row>
    <row r="215" s="2" customFormat="1" ht="16.5" customHeight="1">
      <c r="A215" s="38"/>
      <c r="B215" s="39"/>
      <c r="C215" s="236" t="s">
        <v>277</v>
      </c>
      <c r="D215" s="236" t="s">
        <v>171</v>
      </c>
      <c r="E215" s="237" t="s">
        <v>1152</v>
      </c>
      <c r="F215" s="238" t="s">
        <v>1153</v>
      </c>
      <c r="G215" s="239" t="s">
        <v>807</v>
      </c>
      <c r="H215" s="240">
        <v>490.35000000000002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45</v>
      </c>
      <c r="O215" s="91"/>
      <c r="P215" s="246">
        <f>O215*H215</f>
        <v>0</v>
      </c>
      <c r="Q215" s="246">
        <v>0.0014599999999999999</v>
      </c>
      <c r="R215" s="246">
        <f>Q215*H215</f>
        <v>0.71591099999999996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175</v>
      </c>
      <c r="AT215" s="248" t="s">
        <v>171</v>
      </c>
      <c r="AU215" s="248" t="s">
        <v>89</v>
      </c>
      <c r="AY215" s="17" t="s">
        <v>170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87</v>
      </c>
      <c r="BK215" s="249">
        <f>ROUND(I215*H215,2)</f>
        <v>0</v>
      </c>
      <c r="BL215" s="17" t="s">
        <v>175</v>
      </c>
      <c r="BM215" s="248" t="s">
        <v>537</v>
      </c>
    </row>
    <row r="216" s="13" customFormat="1">
      <c r="A216" s="13"/>
      <c r="B216" s="264"/>
      <c r="C216" s="265"/>
      <c r="D216" s="250" t="s">
        <v>178</v>
      </c>
      <c r="E216" s="266" t="s">
        <v>1</v>
      </c>
      <c r="F216" s="267" t="s">
        <v>1154</v>
      </c>
      <c r="G216" s="265"/>
      <c r="H216" s="268">
        <v>467</v>
      </c>
      <c r="I216" s="269"/>
      <c r="J216" s="265"/>
      <c r="K216" s="265"/>
      <c r="L216" s="270"/>
      <c r="M216" s="271"/>
      <c r="N216" s="272"/>
      <c r="O216" s="272"/>
      <c r="P216" s="272"/>
      <c r="Q216" s="272"/>
      <c r="R216" s="272"/>
      <c r="S216" s="272"/>
      <c r="T216" s="27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4" t="s">
        <v>178</v>
      </c>
      <c r="AU216" s="274" t="s">
        <v>89</v>
      </c>
      <c r="AV216" s="13" t="s">
        <v>89</v>
      </c>
      <c r="AW216" s="13" t="s">
        <v>36</v>
      </c>
      <c r="AX216" s="13" t="s">
        <v>80</v>
      </c>
      <c r="AY216" s="274" t="s">
        <v>170</v>
      </c>
    </row>
    <row r="217" s="13" customFormat="1">
      <c r="A217" s="13"/>
      <c r="B217" s="264"/>
      <c r="C217" s="265"/>
      <c r="D217" s="250" t="s">
        <v>178</v>
      </c>
      <c r="E217" s="266" t="s">
        <v>1</v>
      </c>
      <c r="F217" s="267" t="s">
        <v>1155</v>
      </c>
      <c r="G217" s="265"/>
      <c r="H217" s="268">
        <v>23.350000000000001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4" t="s">
        <v>178</v>
      </c>
      <c r="AU217" s="274" t="s">
        <v>89</v>
      </c>
      <c r="AV217" s="13" t="s">
        <v>89</v>
      </c>
      <c r="AW217" s="13" t="s">
        <v>36</v>
      </c>
      <c r="AX217" s="13" t="s">
        <v>80</v>
      </c>
      <c r="AY217" s="274" t="s">
        <v>170</v>
      </c>
    </row>
    <row r="218" s="14" customFormat="1">
      <c r="A218" s="14"/>
      <c r="B218" s="275"/>
      <c r="C218" s="276"/>
      <c r="D218" s="250" t="s">
        <v>178</v>
      </c>
      <c r="E218" s="277" t="s">
        <v>1</v>
      </c>
      <c r="F218" s="278" t="s">
        <v>186</v>
      </c>
      <c r="G218" s="276"/>
      <c r="H218" s="279">
        <v>490.35000000000002</v>
      </c>
      <c r="I218" s="280"/>
      <c r="J218" s="276"/>
      <c r="K218" s="276"/>
      <c r="L218" s="281"/>
      <c r="M218" s="282"/>
      <c r="N218" s="283"/>
      <c r="O218" s="283"/>
      <c r="P218" s="283"/>
      <c r="Q218" s="283"/>
      <c r="R218" s="283"/>
      <c r="S218" s="283"/>
      <c r="T218" s="28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5" t="s">
        <v>178</v>
      </c>
      <c r="AU218" s="285" t="s">
        <v>89</v>
      </c>
      <c r="AV218" s="14" t="s">
        <v>175</v>
      </c>
      <c r="AW218" s="14" t="s">
        <v>36</v>
      </c>
      <c r="AX218" s="14" t="s">
        <v>87</v>
      </c>
      <c r="AY218" s="285" t="s">
        <v>170</v>
      </c>
    </row>
    <row r="219" s="2" customFormat="1" ht="21.75" customHeight="1">
      <c r="A219" s="38"/>
      <c r="B219" s="39"/>
      <c r="C219" s="236" t="s">
        <v>540</v>
      </c>
      <c r="D219" s="236" t="s">
        <v>171</v>
      </c>
      <c r="E219" s="237" t="s">
        <v>1156</v>
      </c>
      <c r="F219" s="238" t="s">
        <v>1157</v>
      </c>
      <c r="G219" s="239" t="s">
        <v>793</v>
      </c>
      <c r="H219" s="240">
        <v>7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45</v>
      </c>
      <c r="O219" s="91"/>
      <c r="P219" s="246">
        <f>O219*H219</f>
        <v>0</v>
      </c>
      <c r="Q219" s="246">
        <v>0.00025000000000000001</v>
      </c>
      <c r="R219" s="246">
        <f>Q219*H219</f>
        <v>0.00175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175</v>
      </c>
      <c r="AT219" s="248" t="s">
        <v>171</v>
      </c>
      <c r="AU219" s="248" t="s">
        <v>89</v>
      </c>
      <c r="AY219" s="17" t="s">
        <v>170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87</v>
      </c>
      <c r="BK219" s="249">
        <f>ROUND(I219*H219,2)</f>
        <v>0</v>
      </c>
      <c r="BL219" s="17" t="s">
        <v>175</v>
      </c>
      <c r="BM219" s="248" t="s">
        <v>543</v>
      </c>
    </row>
    <row r="220" s="13" customFormat="1">
      <c r="A220" s="13"/>
      <c r="B220" s="264"/>
      <c r="C220" s="265"/>
      <c r="D220" s="250" t="s">
        <v>178</v>
      </c>
      <c r="E220" s="266" t="s">
        <v>1</v>
      </c>
      <c r="F220" s="267" t="s">
        <v>244</v>
      </c>
      <c r="G220" s="265"/>
      <c r="H220" s="268">
        <v>7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4" t="s">
        <v>178</v>
      </c>
      <c r="AU220" s="274" t="s">
        <v>89</v>
      </c>
      <c r="AV220" s="13" t="s">
        <v>89</v>
      </c>
      <c r="AW220" s="13" t="s">
        <v>36</v>
      </c>
      <c r="AX220" s="13" t="s">
        <v>80</v>
      </c>
      <c r="AY220" s="274" t="s">
        <v>170</v>
      </c>
    </row>
    <row r="221" s="14" customFormat="1">
      <c r="A221" s="14"/>
      <c r="B221" s="275"/>
      <c r="C221" s="276"/>
      <c r="D221" s="250" t="s">
        <v>178</v>
      </c>
      <c r="E221" s="277" t="s">
        <v>1</v>
      </c>
      <c r="F221" s="278" t="s">
        <v>186</v>
      </c>
      <c r="G221" s="276"/>
      <c r="H221" s="279">
        <v>7</v>
      </c>
      <c r="I221" s="280"/>
      <c r="J221" s="276"/>
      <c r="K221" s="276"/>
      <c r="L221" s="281"/>
      <c r="M221" s="282"/>
      <c r="N221" s="283"/>
      <c r="O221" s="283"/>
      <c r="P221" s="283"/>
      <c r="Q221" s="283"/>
      <c r="R221" s="283"/>
      <c r="S221" s="283"/>
      <c r="T221" s="28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5" t="s">
        <v>178</v>
      </c>
      <c r="AU221" s="285" t="s">
        <v>89</v>
      </c>
      <c r="AV221" s="14" t="s">
        <v>175</v>
      </c>
      <c r="AW221" s="14" t="s">
        <v>36</v>
      </c>
      <c r="AX221" s="14" t="s">
        <v>87</v>
      </c>
      <c r="AY221" s="285" t="s">
        <v>170</v>
      </c>
    </row>
    <row r="222" s="2" customFormat="1" ht="21.75" customHeight="1">
      <c r="A222" s="38"/>
      <c r="B222" s="39"/>
      <c r="C222" s="236" t="s">
        <v>284</v>
      </c>
      <c r="D222" s="236" t="s">
        <v>171</v>
      </c>
      <c r="E222" s="237" t="s">
        <v>1158</v>
      </c>
      <c r="F222" s="238" t="s">
        <v>1159</v>
      </c>
      <c r="G222" s="239" t="s">
        <v>1059</v>
      </c>
      <c r="H222" s="240">
        <v>13</v>
      </c>
      <c r="I222" s="241"/>
      <c r="J222" s="242">
        <f>ROUND(I222*H222,2)</f>
        <v>0</v>
      </c>
      <c r="K222" s="243"/>
      <c r="L222" s="44"/>
      <c r="M222" s="244" t="s">
        <v>1</v>
      </c>
      <c r="N222" s="245" t="s">
        <v>45</v>
      </c>
      <c r="O222" s="91"/>
      <c r="P222" s="246">
        <f>O222*H222</f>
        <v>0</v>
      </c>
      <c r="Q222" s="246">
        <v>0.033000000000000002</v>
      </c>
      <c r="R222" s="246">
        <f>Q222*H222</f>
        <v>0.42900000000000005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175</v>
      </c>
      <c r="AT222" s="248" t="s">
        <v>171</v>
      </c>
      <c r="AU222" s="248" t="s">
        <v>89</v>
      </c>
      <c r="AY222" s="17" t="s">
        <v>170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87</v>
      </c>
      <c r="BK222" s="249">
        <f>ROUND(I222*H222,2)</f>
        <v>0</v>
      </c>
      <c r="BL222" s="17" t="s">
        <v>175</v>
      </c>
      <c r="BM222" s="248" t="s">
        <v>548</v>
      </c>
    </row>
    <row r="223" s="13" customFormat="1">
      <c r="A223" s="13"/>
      <c r="B223" s="264"/>
      <c r="C223" s="265"/>
      <c r="D223" s="250" t="s">
        <v>178</v>
      </c>
      <c r="E223" s="266" t="s">
        <v>1</v>
      </c>
      <c r="F223" s="267" t="s">
        <v>469</v>
      </c>
      <c r="G223" s="265"/>
      <c r="H223" s="268">
        <v>13</v>
      </c>
      <c r="I223" s="269"/>
      <c r="J223" s="265"/>
      <c r="K223" s="265"/>
      <c r="L223" s="270"/>
      <c r="M223" s="271"/>
      <c r="N223" s="272"/>
      <c r="O223" s="272"/>
      <c r="P223" s="272"/>
      <c r="Q223" s="272"/>
      <c r="R223" s="272"/>
      <c r="S223" s="272"/>
      <c r="T223" s="27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4" t="s">
        <v>178</v>
      </c>
      <c r="AU223" s="274" t="s">
        <v>89</v>
      </c>
      <c r="AV223" s="13" t="s">
        <v>89</v>
      </c>
      <c r="AW223" s="13" t="s">
        <v>36</v>
      </c>
      <c r="AX223" s="13" t="s">
        <v>80</v>
      </c>
      <c r="AY223" s="274" t="s">
        <v>170</v>
      </c>
    </row>
    <row r="224" s="14" customFormat="1">
      <c r="A224" s="14"/>
      <c r="B224" s="275"/>
      <c r="C224" s="276"/>
      <c r="D224" s="250" t="s">
        <v>178</v>
      </c>
      <c r="E224" s="277" t="s">
        <v>1</v>
      </c>
      <c r="F224" s="278" t="s">
        <v>186</v>
      </c>
      <c r="G224" s="276"/>
      <c r="H224" s="279">
        <v>13</v>
      </c>
      <c r="I224" s="280"/>
      <c r="J224" s="276"/>
      <c r="K224" s="276"/>
      <c r="L224" s="281"/>
      <c r="M224" s="282"/>
      <c r="N224" s="283"/>
      <c r="O224" s="283"/>
      <c r="P224" s="283"/>
      <c r="Q224" s="283"/>
      <c r="R224" s="283"/>
      <c r="S224" s="283"/>
      <c r="T224" s="28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85" t="s">
        <v>178</v>
      </c>
      <c r="AU224" s="285" t="s">
        <v>89</v>
      </c>
      <c r="AV224" s="14" t="s">
        <v>175</v>
      </c>
      <c r="AW224" s="14" t="s">
        <v>36</v>
      </c>
      <c r="AX224" s="14" t="s">
        <v>87</v>
      </c>
      <c r="AY224" s="285" t="s">
        <v>170</v>
      </c>
    </row>
    <row r="225" s="2" customFormat="1" ht="16.5" customHeight="1">
      <c r="A225" s="38"/>
      <c r="B225" s="39"/>
      <c r="C225" s="236" t="s">
        <v>553</v>
      </c>
      <c r="D225" s="236" t="s">
        <v>171</v>
      </c>
      <c r="E225" s="237" t="s">
        <v>1160</v>
      </c>
      <c r="F225" s="238" t="s">
        <v>1161</v>
      </c>
      <c r="G225" s="239" t="s">
        <v>807</v>
      </c>
      <c r="H225" s="240">
        <v>176</v>
      </c>
      <c r="I225" s="241"/>
      <c r="J225" s="242">
        <f>ROUND(I225*H225,2)</f>
        <v>0</v>
      </c>
      <c r="K225" s="243"/>
      <c r="L225" s="44"/>
      <c r="M225" s="244" t="s">
        <v>1</v>
      </c>
      <c r="N225" s="245" t="s">
        <v>45</v>
      </c>
      <c r="O225" s="91"/>
      <c r="P225" s="246">
        <f>O225*H225</f>
        <v>0</v>
      </c>
      <c r="Q225" s="246">
        <v>0</v>
      </c>
      <c r="R225" s="246">
        <f>Q225*H225</f>
        <v>0</v>
      </c>
      <c r="S225" s="246">
        <v>0</v>
      </c>
      <c r="T225" s="24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8" t="s">
        <v>175</v>
      </c>
      <c r="AT225" s="248" t="s">
        <v>171</v>
      </c>
      <c r="AU225" s="248" t="s">
        <v>89</v>
      </c>
      <c r="AY225" s="17" t="s">
        <v>170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87</v>
      </c>
      <c r="BK225" s="249">
        <f>ROUND(I225*H225,2)</f>
        <v>0</v>
      </c>
      <c r="BL225" s="17" t="s">
        <v>175</v>
      </c>
      <c r="BM225" s="248" t="s">
        <v>556</v>
      </c>
    </row>
    <row r="226" s="13" customFormat="1">
      <c r="A226" s="13"/>
      <c r="B226" s="264"/>
      <c r="C226" s="265"/>
      <c r="D226" s="250" t="s">
        <v>178</v>
      </c>
      <c r="E226" s="266" t="s">
        <v>1</v>
      </c>
      <c r="F226" s="267" t="s">
        <v>1162</v>
      </c>
      <c r="G226" s="265"/>
      <c r="H226" s="268">
        <v>176</v>
      </c>
      <c r="I226" s="269"/>
      <c r="J226" s="265"/>
      <c r="K226" s="265"/>
      <c r="L226" s="270"/>
      <c r="M226" s="271"/>
      <c r="N226" s="272"/>
      <c r="O226" s="272"/>
      <c r="P226" s="272"/>
      <c r="Q226" s="272"/>
      <c r="R226" s="272"/>
      <c r="S226" s="272"/>
      <c r="T226" s="27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4" t="s">
        <v>178</v>
      </c>
      <c r="AU226" s="274" t="s">
        <v>89</v>
      </c>
      <c r="AV226" s="13" t="s">
        <v>89</v>
      </c>
      <c r="AW226" s="13" t="s">
        <v>36</v>
      </c>
      <c r="AX226" s="13" t="s">
        <v>80</v>
      </c>
      <c r="AY226" s="274" t="s">
        <v>170</v>
      </c>
    </row>
    <row r="227" s="14" customFormat="1">
      <c r="A227" s="14"/>
      <c r="B227" s="275"/>
      <c r="C227" s="276"/>
      <c r="D227" s="250" t="s">
        <v>178</v>
      </c>
      <c r="E227" s="277" t="s">
        <v>1</v>
      </c>
      <c r="F227" s="278" t="s">
        <v>186</v>
      </c>
      <c r="G227" s="276"/>
      <c r="H227" s="279">
        <v>176</v>
      </c>
      <c r="I227" s="280"/>
      <c r="J227" s="276"/>
      <c r="K227" s="276"/>
      <c r="L227" s="281"/>
      <c r="M227" s="282"/>
      <c r="N227" s="283"/>
      <c r="O227" s="283"/>
      <c r="P227" s="283"/>
      <c r="Q227" s="283"/>
      <c r="R227" s="283"/>
      <c r="S227" s="283"/>
      <c r="T227" s="28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85" t="s">
        <v>178</v>
      </c>
      <c r="AU227" s="285" t="s">
        <v>89</v>
      </c>
      <c r="AV227" s="14" t="s">
        <v>175</v>
      </c>
      <c r="AW227" s="14" t="s">
        <v>36</v>
      </c>
      <c r="AX227" s="14" t="s">
        <v>87</v>
      </c>
      <c r="AY227" s="285" t="s">
        <v>170</v>
      </c>
    </row>
    <row r="228" s="2" customFormat="1" ht="16.5" customHeight="1">
      <c r="A228" s="38"/>
      <c r="B228" s="39"/>
      <c r="C228" s="236" t="s">
        <v>472</v>
      </c>
      <c r="D228" s="236" t="s">
        <v>171</v>
      </c>
      <c r="E228" s="237" t="s">
        <v>1163</v>
      </c>
      <c r="F228" s="238" t="s">
        <v>1164</v>
      </c>
      <c r="G228" s="239" t="s">
        <v>807</v>
      </c>
      <c r="H228" s="240">
        <v>184.80000000000001</v>
      </c>
      <c r="I228" s="241"/>
      <c r="J228" s="242">
        <f>ROUND(I228*H228,2)</f>
        <v>0</v>
      </c>
      <c r="K228" s="243"/>
      <c r="L228" s="44"/>
      <c r="M228" s="244" t="s">
        <v>1</v>
      </c>
      <c r="N228" s="245" t="s">
        <v>45</v>
      </c>
      <c r="O228" s="91"/>
      <c r="P228" s="246">
        <f>O228*H228</f>
        <v>0</v>
      </c>
      <c r="Q228" s="246">
        <v>0.0021700000000000001</v>
      </c>
      <c r="R228" s="246">
        <f>Q228*H228</f>
        <v>0.40101600000000004</v>
      </c>
      <c r="S228" s="246">
        <v>0</v>
      </c>
      <c r="T228" s="24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8" t="s">
        <v>175</v>
      </c>
      <c r="AT228" s="248" t="s">
        <v>171</v>
      </c>
      <c r="AU228" s="248" t="s">
        <v>89</v>
      </c>
      <c r="AY228" s="17" t="s">
        <v>170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87</v>
      </c>
      <c r="BK228" s="249">
        <f>ROUND(I228*H228,2)</f>
        <v>0</v>
      </c>
      <c r="BL228" s="17" t="s">
        <v>175</v>
      </c>
      <c r="BM228" s="248" t="s">
        <v>566</v>
      </c>
    </row>
    <row r="229" s="13" customFormat="1">
      <c r="A229" s="13"/>
      <c r="B229" s="264"/>
      <c r="C229" s="265"/>
      <c r="D229" s="250" t="s">
        <v>178</v>
      </c>
      <c r="E229" s="266" t="s">
        <v>1</v>
      </c>
      <c r="F229" s="267" t="s">
        <v>1165</v>
      </c>
      <c r="G229" s="265"/>
      <c r="H229" s="268">
        <v>176</v>
      </c>
      <c r="I229" s="269"/>
      <c r="J229" s="265"/>
      <c r="K229" s="265"/>
      <c r="L229" s="270"/>
      <c r="M229" s="271"/>
      <c r="N229" s="272"/>
      <c r="O229" s="272"/>
      <c r="P229" s="272"/>
      <c r="Q229" s="272"/>
      <c r="R229" s="272"/>
      <c r="S229" s="272"/>
      <c r="T229" s="27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4" t="s">
        <v>178</v>
      </c>
      <c r="AU229" s="274" t="s">
        <v>89</v>
      </c>
      <c r="AV229" s="13" t="s">
        <v>89</v>
      </c>
      <c r="AW229" s="13" t="s">
        <v>36</v>
      </c>
      <c r="AX229" s="13" t="s">
        <v>80</v>
      </c>
      <c r="AY229" s="274" t="s">
        <v>170</v>
      </c>
    </row>
    <row r="230" s="13" customFormat="1">
      <c r="A230" s="13"/>
      <c r="B230" s="264"/>
      <c r="C230" s="265"/>
      <c r="D230" s="250" t="s">
        <v>178</v>
      </c>
      <c r="E230" s="266" t="s">
        <v>1</v>
      </c>
      <c r="F230" s="267" t="s">
        <v>1166</v>
      </c>
      <c r="G230" s="265"/>
      <c r="H230" s="268">
        <v>8.8000000000000007</v>
      </c>
      <c r="I230" s="269"/>
      <c r="J230" s="265"/>
      <c r="K230" s="265"/>
      <c r="L230" s="270"/>
      <c r="M230" s="271"/>
      <c r="N230" s="272"/>
      <c r="O230" s="272"/>
      <c r="P230" s="272"/>
      <c r="Q230" s="272"/>
      <c r="R230" s="272"/>
      <c r="S230" s="272"/>
      <c r="T230" s="27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4" t="s">
        <v>178</v>
      </c>
      <c r="AU230" s="274" t="s">
        <v>89</v>
      </c>
      <c r="AV230" s="13" t="s">
        <v>89</v>
      </c>
      <c r="AW230" s="13" t="s">
        <v>36</v>
      </c>
      <c r="AX230" s="13" t="s">
        <v>80</v>
      </c>
      <c r="AY230" s="274" t="s">
        <v>170</v>
      </c>
    </row>
    <row r="231" s="14" customFormat="1">
      <c r="A231" s="14"/>
      <c r="B231" s="275"/>
      <c r="C231" s="276"/>
      <c r="D231" s="250" t="s">
        <v>178</v>
      </c>
      <c r="E231" s="277" t="s">
        <v>1</v>
      </c>
      <c r="F231" s="278" t="s">
        <v>186</v>
      </c>
      <c r="G231" s="276"/>
      <c r="H231" s="279">
        <v>184.80000000000001</v>
      </c>
      <c r="I231" s="280"/>
      <c r="J231" s="276"/>
      <c r="K231" s="276"/>
      <c r="L231" s="281"/>
      <c r="M231" s="282"/>
      <c r="N231" s="283"/>
      <c r="O231" s="283"/>
      <c r="P231" s="283"/>
      <c r="Q231" s="283"/>
      <c r="R231" s="283"/>
      <c r="S231" s="283"/>
      <c r="T231" s="28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5" t="s">
        <v>178</v>
      </c>
      <c r="AU231" s="285" t="s">
        <v>89</v>
      </c>
      <c r="AV231" s="14" t="s">
        <v>175</v>
      </c>
      <c r="AW231" s="14" t="s">
        <v>36</v>
      </c>
      <c r="AX231" s="14" t="s">
        <v>87</v>
      </c>
      <c r="AY231" s="285" t="s">
        <v>170</v>
      </c>
    </row>
    <row r="232" s="2" customFormat="1" ht="21.75" customHeight="1">
      <c r="A232" s="38"/>
      <c r="B232" s="39"/>
      <c r="C232" s="236" t="s">
        <v>574</v>
      </c>
      <c r="D232" s="236" t="s">
        <v>171</v>
      </c>
      <c r="E232" s="237" t="s">
        <v>1167</v>
      </c>
      <c r="F232" s="238" t="s">
        <v>1168</v>
      </c>
      <c r="G232" s="239" t="s">
        <v>793</v>
      </c>
      <c r="H232" s="240">
        <v>7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45</v>
      </c>
      <c r="O232" s="91"/>
      <c r="P232" s="246">
        <f>O232*H232</f>
        <v>0</v>
      </c>
      <c r="Q232" s="246">
        <v>0.00038000000000000002</v>
      </c>
      <c r="R232" s="246">
        <f>Q232*H232</f>
        <v>0.00266</v>
      </c>
      <c r="S232" s="246">
        <v>0</v>
      </c>
      <c r="T232" s="24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175</v>
      </c>
      <c r="AT232" s="248" t="s">
        <v>171</v>
      </c>
      <c r="AU232" s="248" t="s">
        <v>89</v>
      </c>
      <c r="AY232" s="17" t="s">
        <v>170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87</v>
      </c>
      <c r="BK232" s="249">
        <f>ROUND(I232*H232,2)</f>
        <v>0</v>
      </c>
      <c r="BL232" s="17" t="s">
        <v>175</v>
      </c>
      <c r="BM232" s="248" t="s">
        <v>577</v>
      </c>
    </row>
    <row r="233" s="13" customFormat="1">
      <c r="A233" s="13"/>
      <c r="B233" s="264"/>
      <c r="C233" s="265"/>
      <c r="D233" s="250" t="s">
        <v>178</v>
      </c>
      <c r="E233" s="266" t="s">
        <v>1</v>
      </c>
      <c r="F233" s="267" t="s">
        <v>244</v>
      </c>
      <c r="G233" s="265"/>
      <c r="H233" s="268">
        <v>7</v>
      </c>
      <c r="I233" s="269"/>
      <c r="J233" s="265"/>
      <c r="K233" s="265"/>
      <c r="L233" s="270"/>
      <c r="M233" s="271"/>
      <c r="N233" s="272"/>
      <c r="O233" s="272"/>
      <c r="P233" s="272"/>
      <c r="Q233" s="272"/>
      <c r="R233" s="272"/>
      <c r="S233" s="272"/>
      <c r="T233" s="27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4" t="s">
        <v>178</v>
      </c>
      <c r="AU233" s="274" t="s">
        <v>89</v>
      </c>
      <c r="AV233" s="13" t="s">
        <v>89</v>
      </c>
      <c r="AW233" s="13" t="s">
        <v>36</v>
      </c>
      <c r="AX233" s="13" t="s">
        <v>80</v>
      </c>
      <c r="AY233" s="274" t="s">
        <v>170</v>
      </c>
    </row>
    <row r="234" s="14" customFormat="1">
      <c r="A234" s="14"/>
      <c r="B234" s="275"/>
      <c r="C234" s="276"/>
      <c r="D234" s="250" t="s">
        <v>178</v>
      </c>
      <c r="E234" s="277" t="s">
        <v>1</v>
      </c>
      <c r="F234" s="278" t="s">
        <v>186</v>
      </c>
      <c r="G234" s="276"/>
      <c r="H234" s="279">
        <v>7</v>
      </c>
      <c r="I234" s="280"/>
      <c r="J234" s="276"/>
      <c r="K234" s="276"/>
      <c r="L234" s="281"/>
      <c r="M234" s="282"/>
      <c r="N234" s="283"/>
      <c r="O234" s="283"/>
      <c r="P234" s="283"/>
      <c r="Q234" s="283"/>
      <c r="R234" s="283"/>
      <c r="S234" s="283"/>
      <c r="T234" s="28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5" t="s">
        <v>178</v>
      </c>
      <c r="AU234" s="285" t="s">
        <v>89</v>
      </c>
      <c r="AV234" s="14" t="s">
        <v>175</v>
      </c>
      <c r="AW234" s="14" t="s">
        <v>36</v>
      </c>
      <c r="AX234" s="14" t="s">
        <v>87</v>
      </c>
      <c r="AY234" s="285" t="s">
        <v>170</v>
      </c>
    </row>
    <row r="235" s="2" customFormat="1" ht="16.5" customHeight="1">
      <c r="A235" s="38"/>
      <c r="B235" s="39"/>
      <c r="C235" s="236" t="s">
        <v>478</v>
      </c>
      <c r="D235" s="236" t="s">
        <v>171</v>
      </c>
      <c r="E235" s="237" t="s">
        <v>1169</v>
      </c>
      <c r="F235" s="238" t="s">
        <v>1170</v>
      </c>
      <c r="G235" s="239" t="s">
        <v>793</v>
      </c>
      <c r="H235" s="240">
        <v>2</v>
      </c>
      <c r="I235" s="241"/>
      <c r="J235" s="242">
        <f>ROUND(I235*H235,2)</f>
        <v>0</v>
      </c>
      <c r="K235" s="243"/>
      <c r="L235" s="44"/>
      <c r="M235" s="244" t="s">
        <v>1</v>
      </c>
      <c r="N235" s="245" t="s">
        <v>45</v>
      </c>
      <c r="O235" s="91"/>
      <c r="P235" s="246">
        <f>O235*H235</f>
        <v>0</v>
      </c>
      <c r="Q235" s="246">
        <v>0.0011000000000000001</v>
      </c>
      <c r="R235" s="246">
        <f>Q235*H235</f>
        <v>0.0022000000000000001</v>
      </c>
      <c r="S235" s="246">
        <v>0</v>
      </c>
      <c r="T235" s="24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8" t="s">
        <v>175</v>
      </c>
      <c r="AT235" s="248" t="s">
        <v>171</v>
      </c>
      <c r="AU235" s="248" t="s">
        <v>89</v>
      </c>
      <c r="AY235" s="17" t="s">
        <v>170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7" t="s">
        <v>87</v>
      </c>
      <c r="BK235" s="249">
        <f>ROUND(I235*H235,2)</f>
        <v>0</v>
      </c>
      <c r="BL235" s="17" t="s">
        <v>175</v>
      </c>
      <c r="BM235" s="248" t="s">
        <v>582</v>
      </c>
    </row>
    <row r="236" s="13" customFormat="1">
      <c r="A236" s="13"/>
      <c r="B236" s="264"/>
      <c r="C236" s="265"/>
      <c r="D236" s="250" t="s">
        <v>178</v>
      </c>
      <c r="E236" s="266" t="s">
        <v>1</v>
      </c>
      <c r="F236" s="267" t="s">
        <v>89</v>
      </c>
      <c r="G236" s="265"/>
      <c r="H236" s="268">
        <v>2</v>
      </c>
      <c r="I236" s="269"/>
      <c r="J236" s="265"/>
      <c r="K236" s="265"/>
      <c r="L236" s="270"/>
      <c r="M236" s="271"/>
      <c r="N236" s="272"/>
      <c r="O236" s="272"/>
      <c r="P236" s="272"/>
      <c r="Q236" s="272"/>
      <c r="R236" s="272"/>
      <c r="S236" s="272"/>
      <c r="T236" s="27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4" t="s">
        <v>178</v>
      </c>
      <c r="AU236" s="274" t="s">
        <v>89</v>
      </c>
      <c r="AV236" s="13" t="s">
        <v>89</v>
      </c>
      <c r="AW236" s="13" t="s">
        <v>36</v>
      </c>
      <c r="AX236" s="13" t="s">
        <v>80</v>
      </c>
      <c r="AY236" s="274" t="s">
        <v>170</v>
      </c>
    </row>
    <row r="237" s="14" customFormat="1">
      <c r="A237" s="14"/>
      <c r="B237" s="275"/>
      <c r="C237" s="276"/>
      <c r="D237" s="250" t="s">
        <v>178</v>
      </c>
      <c r="E237" s="277" t="s">
        <v>1</v>
      </c>
      <c r="F237" s="278" t="s">
        <v>186</v>
      </c>
      <c r="G237" s="276"/>
      <c r="H237" s="279">
        <v>2</v>
      </c>
      <c r="I237" s="280"/>
      <c r="J237" s="276"/>
      <c r="K237" s="276"/>
      <c r="L237" s="281"/>
      <c r="M237" s="282"/>
      <c r="N237" s="283"/>
      <c r="O237" s="283"/>
      <c r="P237" s="283"/>
      <c r="Q237" s="283"/>
      <c r="R237" s="283"/>
      <c r="S237" s="283"/>
      <c r="T237" s="28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85" t="s">
        <v>178</v>
      </c>
      <c r="AU237" s="285" t="s">
        <v>89</v>
      </c>
      <c r="AV237" s="14" t="s">
        <v>175</v>
      </c>
      <c r="AW237" s="14" t="s">
        <v>36</v>
      </c>
      <c r="AX237" s="14" t="s">
        <v>87</v>
      </c>
      <c r="AY237" s="285" t="s">
        <v>170</v>
      </c>
    </row>
    <row r="238" s="2" customFormat="1" ht="16.5" customHeight="1">
      <c r="A238" s="38"/>
      <c r="B238" s="39"/>
      <c r="C238" s="236" t="s">
        <v>584</v>
      </c>
      <c r="D238" s="236" t="s">
        <v>171</v>
      </c>
      <c r="E238" s="237" t="s">
        <v>1171</v>
      </c>
      <c r="F238" s="238" t="s">
        <v>1172</v>
      </c>
      <c r="G238" s="239" t="s">
        <v>793</v>
      </c>
      <c r="H238" s="240">
        <v>87</v>
      </c>
      <c r="I238" s="241"/>
      <c r="J238" s="242">
        <f>ROUND(I238*H238,2)</f>
        <v>0</v>
      </c>
      <c r="K238" s="243"/>
      <c r="L238" s="44"/>
      <c r="M238" s="244" t="s">
        <v>1</v>
      </c>
      <c r="N238" s="245" t="s">
        <v>45</v>
      </c>
      <c r="O238" s="91"/>
      <c r="P238" s="246">
        <f>O238*H238</f>
        <v>0</v>
      </c>
      <c r="Q238" s="246">
        <v>0</v>
      </c>
      <c r="R238" s="246">
        <f>Q238*H238</f>
        <v>0</v>
      </c>
      <c r="S238" s="246">
        <v>0</v>
      </c>
      <c r="T238" s="24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8" t="s">
        <v>175</v>
      </c>
      <c r="AT238" s="248" t="s">
        <v>171</v>
      </c>
      <c r="AU238" s="248" t="s">
        <v>89</v>
      </c>
      <c r="AY238" s="17" t="s">
        <v>170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7" t="s">
        <v>87</v>
      </c>
      <c r="BK238" s="249">
        <f>ROUND(I238*H238,2)</f>
        <v>0</v>
      </c>
      <c r="BL238" s="17" t="s">
        <v>175</v>
      </c>
      <c r="BM238" s="248" t="s">
        <v>585</v>
      </c>
    </row>
    <row r="239" s="13" customFormat="1">
      <c r="A239" s="13"/>
      <c r="B239" s="264"/>
      <c r="C239" s="265"/>
      <c r="D239" s="250" t="s">
        <v>178</v>
      </c>
      <c r="E239" s="266" t="s">
        <v>1</v>
      </c>
      <c r="F239" s="267" t="s">
        <v>1173</v>
      </c>
      <c r="G239" s="265"/>
      <c r="H239" s="268">
        <v>87</v>
      </c>
      <c r="I239" s="269"/>
      <c r="J239" s="265"/>
      <c r="K239" s="265"/>
      <c r="L239" s="270"/>
      <c r="M239" s="271"/>
      <c r="N239" s="272"/>
      <c r="O239" s="272"/>
      <c r="P239" s="272"/>
      <c r="Q239" s="272"/>
      <c r="R239" s="272"/>
      <c r="S239" s="272"/>
      <c r="T239" s="27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4" t="s">
        <v>178</v>
      </c>
      <c r="AU239" s="274" t="s">
        <v>89</v>
      </c>
      <c r="AV239" s="13" t="s">
        <v>89</v>
      </c>
      <c r="AW239" s="13" t="s">
        <v>36</v>
      </c>
      <c r="AX239" s="13" t="s">
        <v>80</v>
      </c>
      <c r="AY239" s="274" t="s">
        <v>170</v>
      </c>
    </row>
    <row r="240" s="14" customFormat="1">
      <c r="A240" s="14"/>
      <c r="B240" s="275"/>
      <c r="C240" s="276"/>
      <c r="D240" s="250" t="s">
        <v>178</v>
      </c>
      <c r="E240" s="277" t="s">
        <v>1</v>
      </c>
      <c r="F240" s="278" t="s">
        <v>186</v>
      </c>
      <c r="G240" s="276"/>
      <c r="H240" s="279">
        <v>87</v>
      </c>
      <c r="I240" s="280"/>
      <c r="J240" s="276"/>
      <c r="K240" s="276"/>
      <c r="L240" s="281"/>
      <c r="M240" s="282"/>
      <c r="N240" s="283"/>
      <c r="O240" s="283"/>
      <c r="P240" s="283"/>
      <c r="Q240" s="283"/>
      <c r="R240" s="283"/>
      <c r="S240" s="283"/>
      <c r="T240" s="28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85" t="s">
        <v>178</v>
      </c>
      <c r="AU240" s="285" t="s">
        <v>89</v>
      </c>
      <c r="AV240" s="14" t="s">
        <v>175</v>
      </c>
      <c r="AW240" s="14" t="s">
        <v>36</v>
      </c>
      <c r="AX240" s="14" t="s">
        <v>87</v>
      </c>
      <c r="AY240" s="285" t="s">
        <v>170</v>
      </c>
    </row>
    <row r="241" s="2" customFormat="1" ht="16.5" customHeight="1">
      <c r="A241" s="38"/>
      <c r="B241" s="39"/>
      <c r="C241" s="236" t="s">
        <v>482</v>
      </c>
      <c r="D241" s="236" t="s">
        <v>171</v>
      </c>
      <c r="E241" s="237" t="s">
        <v>1174</v>
      </c>
      <c r="F241" s="238" t="s">
        <v>1175</v>
      </c>
      <c r="G241" s="239" t="s">
        <v>793</v>
      </c>
      <c r="H241" s="240">
        <v>84</v>
      </c>
      <c r="I241" s="241"/>
      <c r="J241" s="242">
        <f>ROUND(I241*H241,2)</f>
        <v>0</v>
      </c>
      <c r="K241" s="243"/>
      <c r="L241" s="44"/>
      <c r="M241" s="244" t="s">
        <v>1</v>
      </c>
      <c r="N241" s="245" t="s">
        <v>45</v>
      </c>
      <c r="O241" s="91"/>
      <c r="P241" s="246">
        <f>O241*H241</f>
        <v>0</v>
      </c>
      <c r="Q241" s="246">
        <v>0</v>
      </c>
      <c r="R241" s="246">
        <f>Q241*H241</f>
        <v>0</v>
      </c>
      <c r="S241" s="246">
        <v>0</v>
      </c>
      <c r="T241" s="24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8" t="s">
        <v>175</v>
      </c>
      <c r="AT241" s="248" t="s">
        <v>171</v>
      </c>
      <c r="AU241" s="248" t="s">
        <v>89</v>
      </c>
      <c r="AY241" s="17" t="s">
        <v>170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7" t="s">
        <v>87</v>
      </c>
      <c r="BK241" s="249">
        <f>ROUND(I241*H241,2)</f>
        <v>0</v>
      </c>
      <c r="BL241" s="17" t="s">
        <v>175</v>
      </c>
      <c r="BM241" s="248" t="s">
        <v>846</v>
      </c>
    </row>
    <row r="242" s="13" customFormat="1">
      <c r="A242" s="13"/>
      <c r="B242" s="264"/>
      <c r="C242" s="265"/>
      <c r="D242" s="250" t="s">
        <v>178</v>
      </c>
      <c r="E242" s="266" t="s">
        <v>1</v>
      </c>
      <c r="F242" s="267" t="s">
        <v>885</v>
      </c>
      <c r="G242" s="265"/>
      <c r="H242" s="268">
        <v>80</v>
      </c>
      <c r="I242" s="269"/>
      <c r="J242" s="265"/>
      <c r="K242" s="265"/>
      <c r="L242" s="270"/>
      <c r="M242" s="271"/>
      <c r="N242" s="272"/>
      <c r="O242" s="272"/>
      <c r="P242" s="272"/>
      <c r="Q242" s="272"/>
      <c r="R242" s="272"/>
      <c r="S242" s="272"/>
      <c r="T242" s="27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4" t="s">
        <v>178</v>
      </c>
      <c r="AU242" s="274" t="s">
        <v>89</v>
      </c>
      <c r="AV242" s="13" t="s">
        <v>89</v>
      </c>
      <c r="AW242" s="13" t="s">
        <v>36</v>
      </c>
      <c r="AX242" s="13" t="s">
        <v>80</v>
      </c>
      <c r="AY242" s="274" t="s">
        <v>170</v>
      </c>
    </row>
    <row r="243" s="13" customFormat="1">
      <c r="A243" s="13"/>
      <c r="B243" s="264"/>
      <c r="C243" s="265"/>
      <c r="D243" s="250" t="s">
        <v>178</v>
      </c>
      <c r="E243" s="266" t="s">
        <v>1</v>
      </c>
      <c r="F243" s="267" t="s">
        <v>1176</v>
      </c>
      <c r="G243" s="265"/>
      <c r="H243" s="268">
        <v>4</v>
      </c>
      <c r="I243" s="269"/>
      <c r="J243" s="265"/>
      <c r="K243" s="265"/>
      <c r="L243" s="270"/>
      <c r="M243" s="271"/>
      <c r="N243" s="272"/>
      <c r="O243" s="272"/>
      <c r="P243" s="272"/>
      <c r="Q243" s="272"/>
      <c r="R243" s="272"/>
      <c r="S243" s="272"/>
      <c r="T243" s="27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4" t="s">
        <v>178</v>
      </c>
      <c r="AU243" s="274" t="s">
        <v>89</v>
      </c>
      <c r="AV243" s="13" t="s">
        <v>89</v>
      </c>
      <c r="AW243" s="13" t="s">
        <v>36</v>
      </c>
      <c r="AX243" s="13" t="s">
        <v>80</v>
      </c>
      <c r="AY243" s="274" t="s">
        <v>170</v>
      </c>
    </row>
    <row r="244" s="14" customFormat="1">
      <c r="A244" s="14"/>
      <c r="B244" s="275"/>
      <c r="C244" s="276"/>
      <c r="D244" s="250" t="s">
        <v>178</v>
      </c>
      <c r="E244" s="277" t="s">
        <v>1</v>
      </c>
      <c r="F244" s="278" t="s">
        <v>186</v>
      </c>
      <c r="G244" s="276"/>
      <c r="H244" s="279">
        <v>84</v>
      </c>
      <c r="I244" s="280"/>
      <c r="J244" s="276"/>
      <c r="K244" s="276"/>
      <c r="L244" s="281"/>
      <c r="M244" s="282"/>
      <c r="N244" s="283"/>
      <c r="O244" s="283"/>
      <c r="P244" s="283"/>
      <c r="Q244" s="283"/>
      <c r="R244" s="283"/>
      <c r="S244" s="283"/>
      <c r="T244" s="28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5" t="s">
        <v>178</v>
      </c>
      <c r="AU244" s="285" t="s">
        <v>89</v>
      </c>
      <c r="AV244" s="14" t="s">
        <v>175</v>
      </c>
      <c r="AW244" s="14" t="s">
        <v>36</v>
      </c>
      <c r="AX244" s="14" t="s">
        <v>87</v>
      </c>
      <c r="AY244" s="285" t="s">
        <v>170</v>
      </c>
    </row>
    <row r="245" s="2" customFormat="1" ht="16.5" customHeight="1">
      <c r="A245" s="38"/>
      <c r="B245" s="39"/>
      <c r="C245" s="236" t="s">
        <v>847</v>
      </c>
      <c r="D245" s="236" t="s">
        <v>171</v>
      </c>
      <c r="E245" s="237" t="s">
        <v>1177</v>
      </c>
      <c r="F245" s="238" t="s">
        <v>1178</v>
      </c>
      <c r="G245" s="239" t="s">
        <v>793</v>
      </c>
      <c r="H245" s="240">
        <v>37</v>
      </c>
      <c r="I245" s="241"/>
      <c r="J245" s="242">
        <f>ROUND(I245*H245,2)</f>
        <v>0</v>
      </c>
      <c r="K245" s="243"/>
      <c r="L245" s="44"/>
      <c r="M245" s="244" t="s">
        <v>1</v>
      </c>
      <c r="N245" s="245" t="s">
        <v>45</v>
      </c>
      <c r="O245" s="91"/>
      <c r="P245" s="246">
        <f>O245*H245</f>
        <v>0</v>
      </c>
      <c r="Q245" s="246">
        <v>0</v>
      </c>
      <c r="R245" s="246">
        <f>Q245*H245</f>
        <v>0</v>
      </c>
      <c r="S245" s="246">
        <v>0</v>
      </c>
      <c r="T245" s="24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8" t="s">
        <v>175</v>
      </c>
      <c r="AT245" s="248" t="s">
        <v>171</v>
      </c>
      <c r="AU245" s="248" t="s">
        <v>89</v>
      </c>
      <c r="AY245" s="17" t="s">
        <v>170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7" t="s">
        <v>87</v>
      </c>
      <c r="BK245" s="249">
        <f>ROUND(I245*H245,2)</f>
        <v>0</v>
      </c>
      <c r="BL245" s="17" t="s">
        <v>175</v>
      </c>
      <c r="BM245" s="248" t="s">
        <v>850</v>
      </c>
    </row>
    <row r="246" s="13" customFormat="1">
      <c r="A246" s="13"/>
      <c r="B246" s="264"/>
      <c r="C246" s="265"/>
      <c r="D246" s="250" t="s">
        <v>178</v>
      </c>
      <c r="E246" s="266" t="s">
        <v>1</v>
      </c>
      <c r="F246" s="267" t="s">
        <v>1179</v>
      </c>
      <c r="G246" s="265"/>
      <c r="H246" s="268">
        <v>37</v>
      </c>
      <c r="I246" s="269"/>
      <c r="J246" s="265"/>
      <c r="K246" s="265"/>
      <c r="L246" s="270"/>
      <c r="M246" s="271"/>
      <c r="N246" s="272"/>
      <c r="O246" s="272"/>
      <c r="P246" s="272"/>
      <c r="Q246" s="272"/>
      <c r="R246" s="272"/>
      <c r="S246" s="272"/>
      <c r="T246" s="27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4" t="s">
        <v>178</v>
      </c>
      <c r="AU246" s="274" t="s">
        <v>89</v>
      </c>
      <c r="AV246" s="13" t="s">
        <v>89</v>
      </c>
      <c r="AW246" s="13" t="s">
        <v>36</v>
      </c>
      <c r="AX246" s="13" t="s">
        <v>80</v>
      </c>
      <c r="AY246" s="274" t="s">
        <v>170</v>
      </c>
    </row>
    <row r="247" s="14" customFormat="1">
      <c r="A247" s="14"/>
      <c r="B247" s="275"/>
      <c r="C247" s="276"/>
      <c r="D247" s="250" t="s">
        <v>178</v>
      </c>
      <c r="E247" s="277" t="s">
        <v>1</v>
      </c>
      <c r="F247" s="278" t="s">
        <v>186</v>
      </c>
      <c r="G247" s="276"/>
      <c r="H247" s="279">
        <v>37</v>
      </c>
      <c r="I247" s="280"/>
      <c r="J247" s="276"/>
      <c r="K247" s="276"/>
      <c r="L247" s="281"/>
      <c r="M247" s="282"/>
      <c r="N247" s="283"/>
      <c r="O247" s="283"/>
      <c r="P247" s="283"/>
      <c r="Q247" s="283"/>
      <c r="R247" s="283"/>
      <c r="S247" s="283"/>
      <c r="T247" s="28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5" t="s">
        <v>178</v>
      </c>
      <c r="AU247" s="285" t="s">
        <v>89</v>
      </c>
      <c r="AV247" s="14" t="s">
        <v>175</v>
      </c>
      <c r="AW247" s="14" t="s">
        <v>36</v>
      </c>
      <c r="AX247" s="14" t="s">
        <v>87</v>
      </c>
      <c r="AY247" s="285" t="s">
        <v>170</v>
      </c>
    </row>
    <row r="248" s="2" customFormat="1" ht="16.5" customHeight="1">
      <c r="A248" s="38"/>
      <c r="B248" s="39"/>
      <c r="C248" s="236" t="s">
        <v>489</v>
      </c>
      <c r="D248" s="236" t="s">
        <v>171</v>
      </c>
      <c r="E248" s="237" t="s">
        <v>1180</v>
      </c>
      <c r="F248" s="238" t="s">
        <v>1181</v>
      </c>
      <c r="G248" s="239" t="s">
        <v>793</v>
      </c>
      <c r="H248" s="240">
        <v>31.5</v>
      </c>
      <c r="I248" s="241"/>
      <c r="J248" s="242">
        <f>ROUND(I248*H248,2)</f>
        <v>0</v>
      </c>
      <c r="K248" s="243"/>
      <c r="L248" s="44"/>
      <c r="M248" s="244" t="s">
        <v>1</v>
      </c>
      <c r="N248" s="245" t="s">
        <v>45</v>
      </c>
      <c r="O248" s="91"/>
      <c r="P248" s="246">
        <f>O248*H248</f>
        <v>0</v>
      </c>
      <c r="Q248" s="246">
        <v>0</v>
      </c>
      <c r="R248" s="246">
        <f>Q248*H248</f>
        <v>0</v>
      </c>
      <c r="S248" s="246">
        <v>0</v>
      </c>
      <c r="T248" s="24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8" t="s">
        <v>175</v>
      </c>
      <c r="AT248" s="248" t="s">
        <v>171</v>
      </c>
      <c r="AU248" s="248" t="s">
        <v>89</v>
      </c>
      <c r="AY248" s="17" t="s">
        <v>170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7" t="s">
        <v>87</v>
      </c>
      <c r="BK248" s="249">
        <f>ROUND(I248*H248,2)</f>
        <v>0</v>
      </c>
      <c r="BL248" s="17" t="s">
        <v>175</v>
      </c>
      <c r="BM248" s="248" t="s">
        <v>853</v>
      </c>
    </row>
    <row r="249" s="13" customFormat="1">
      <c r="A249" s="13"/>
      <c r="B249" s="264"/>
      <c r="C249" s="265"/>
      <c r="D249" s="250" t="s">
        <v>178</v>
      </c>
      <c r="E249" s="266" t="s">
        <v>1</v>
      </c>
      <c r="F249" s="267" t="s">
        <v>482</v>
      </c>
      <c r="G249" s="265"/>
      <c r="H249" s="268">
        <v>30</v>
      </c>
      <c r="I249" s="269"/>
      <c r="J249" s="265"/>
      <c r="K249" s="265"/>
      <c r="L249" s="270"/>
      <c r="M249" s="271"/>
      <c r="N249" s="272"/>
      <c r="O249" s="272"/>
      <c r="P249" s="272"/>
      <c r="Q249" s="272"/>
      <c r="R249" s="272"/>
      <c r="S249" s="272"/>
      <c r="T249" s="27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4" t="s">
        <v>178</v>
      </c>
      <c r="AU249" s="274" t="s">
        <v>89</v>
      </c>
      <c r="AV249" s="13" t="s">
        <v>89</v>
      </c>
      <c r="AW249" s="13" t="s">
        <v>36</v>
      </c>
      <c r="AX249" s="13" t="s">
        <v>80</v>
      </c>
      <c r="AY249" s="274" t="s">
        <v>170</v>
      </c>
    </row>
    <row r="250" s="13" customFormat="1">
      <c r="A250" s="13"/>
      <c r="B250" s="264"/>
      <c r="C250" s="265"/>
      <c r="D250" s="250" t="s">
        <v>178</v>
      </c>
      <c r="E250" s="266" t="s">
        <v>1</v>
      </c>
      <c r="F250" s="267" t="s">
        <v>1182</v>
      </c>
      <c r="G250" s="265"/>
      <c r="H250" s="268">
        <v>1.5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4" t="s">
        <v>178</v>
      </c>
      <c r="AU250" s="274" t="s">
        <v>89</v>
      </c>
      <c r="AV250" s="13" t="s">
        <v>89</v>
      </c>
      <c r="AW250" s="13" t="s">
        <v>36</v>
      </c>
      <c r="AX250" s="13" t="s">
        <v>80</v>
      </c>
      <c r="AY250" s="274" t="s">
        <v>170</v>
      </c>
    </row>
    <row r="251" s="14" customFormat="1">
      <c r="A251" s="14"/>
      <c r="B251" s="275"/>
      <c r="C251" s="276"/>
      <c r="D251" s="250" t="s">
        <v>178</v>
      </c>
      <c r="E251" s="277" t="s">
        <v>1</v>
      </c>
      <c r="F251" s="278" t="s">
        <v>186</v>
      </c>
      <c r="G251" s="276"/>
      <c r="H251" s="279">
        <v>31.5</v>
      </c>
      <c r="I251" s="280"/>
      <c r="J251" s="276"/>
      <c r="K251" s="276"/>
      <c r="L251" s="281"/>
      <c r="M251" s="282"/>
      <c r="N251" s="283"/>
      <c r="O251" s="283"/>
      <c r="P251" s="283"/>
      <c r="Q251" s="283"/>
      <c r="R251" s="283"/>
      <c r="S251" s="283"/>
      <c r="T251" s="28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5" t="s">
        <v>178</v>
      </c>
      <c r="AU251" s="285" t="s">
        <v>89</v>
      </c>
      <c r="AV251" s="14" t="s">
        <v>175</v>
      </c>
      <c r="AW251" s="14" t="s">
        <v>36</v>
      </c>
      <c r="AX251" s="14" t="s">
        <v>87</v>
      </c>
      <c r="AY251" s="285" t="s">
        <v>170</v>
      </c>
    </row>
    <row r="252" s="2" customFormat="1" ht="16.5" customHeight="1">
      <c r="A252" s="38"/>
      <c r="B252" s="39"/>
      <c r="C252" s="236" t="s">
        <v>827</v>
      </c>
      <c r="D252" s="236" t="s">
        <v>171</v>
      </c>
      <c r="E252" s="237" t="s">
        <v>1183</v>
      </c>
      <c r="F252" s="238" t="s">
        <v>1184</v>
      </c>
      <c r="G252" s="239" t="s">
        <v>807</v>
      </c>
      <c r="H252" s="240">
        <v>239</v>
      </c>
      <c r="I252" s="241"/>
      <c r="J252" s="242">
        <f>ROUND(I252*H252,2)</f>
        <v>0</v>
      </c>
      <c r="K252" s="243"/>
      <c r="L252" s="44"/>
      <c r="M252" s="244" t="s">
        <v>1</v>
      </c>
      <c r="N252" s="245" t="s">
        <v>45</v>
      </c>
      <c r="O252" s="91"/>
      <c r="P252" s="246">
        <f>O252*H252</f>
        <v>0</v>
      </c>
      <c r="Q252" s="246">
        <v>0</v>
      </c>
      <c r="R252" s="246">
        <f>Q252*H252</f>
        <v>0</v>
      </c>
      <c r="S252" s="246">
        <v>0</v>
      </c>
      <c r="T252" s="24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8" t="s">
        <v>175</v>
      </c>
      <c r="AT252" s="248" t="s">
        <v>171</v>
      </c>
      <c r="AU252" s="248" t="s">
        <v>89</v>
      </c>
      <c r="AY252" s="17" t="s">
        <v>170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7" t="s">
        <v>87</v>
      </c>
      <c r="BK252" s="249">
        <f>ROUND(I252*H252,2)</f>
        <v>0</v>
      </c>
      <c r="BL252" s="17" t="s">
        <v>175</v>
      </c>
      <c r="BM252" s="248" t="s">
        <v>856</v>
      </c>
    </row>
    <row r="253" s="13" customFormat="1">
      <c r="A253" s="13"/>
      <c r="B253" s="264"/>
      <c r="C253" s="265"/>
      <c r="D253" s="250" t="s">
        <v>178</v>
      </c>
      <c r="E253" s="266" t="s">
        <v>1</v>
      </c>
      <c r="F253" s="267" t="s">
        <v>1185</v>
      </c>
      <c r="G253" s="265"/>
      <c r="H253" s="268">
        <v>239</v>
      </c>
      <c r="I253" s="269"/>
      <c r="J253" s="265"/>
      <c r="K253" s="265"/>
      <c r="L253" s="270"/>
      <c r="M253" s="271"/>
      <c r="N253" s="272"/>
      <c r="O253" s="272"/>
      <c r="P253" s="272"/>
      <c r="Q253" s="272"/>
      <c r="R253" s="272"/>
      <c r="S253" s="272"/>
      <c r="T253" s="27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4" t="s">
        <v>178</v>
      </c>
      <c r="AU253" s="274" t="s">
        <v>89</v>
      </c>
      <c r="AV253" s="13" t="s">
        <v>89</v>
      </c>
      <c r="AW253" s="13" t="s">
        <v>36</v>
      </c>
      <c r="AX253" s="13" t="s">
        <v>80</v>
      </c>
      <c r="AY253" s="274" t="s">
        <v>170</v>
      </c>
    </row>
    <row r="254" s="14" customFormat="1">
      <c r="A254" s="14"/>
      <c r="B254" s="275"/>
      <c r="C254" s="276"/>
      <c r="D254" s="250" t="s">
        <v>178</v>
      </c>
      <c r="E254" s="277" t="s">
        <v>1</v>
      </c>
      <c r="F254" s="278" t="s">
        <v>186</v>
      </c>
      <c r="G254" s="276"/>
      <c r="H254" s="279">
        <v>239</v>
      </c>
      <c r="I254" s="280"/>
      <c r="J254" s="276"/>
      <c r="K254" s="276"/>
      <c r="L254" s="281"/>
      <c r="M254" s="282"/>
      <c r="N254" s="283"/>
      <c r="O254" s="283"/>
      <c r="P254" s="283"/>
      <c r="Q254" s="283"/>
      <c r="R254" s="283"/>
      <c r="S254" s="283"/>
      <c r="T254" s="28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85" t="s">
        <v>178</v>
      </c>
      <c r="AU254" s="285" t="s">
        <v>89</v>
      </c>
      <c r="AV254" s="14" t="s">
        <v>175</v>
      </c>
      <c r="AW254" s="14" t="s">
        <v>36</v>
      </c>
      <c r="AX254" s="14" t="s">
        <v>87</v>
      </c>
      <c r="AY254" s="285" t="s">
        <v>170</v>
      </c>
    </row>
    <row r="255" s="2" customFormat="1" ht="16.5" customHeight="1">
      <c r="A255" s="38"/>
      <c r="B255" s="39"/>
      <c r="C255" s="236" t="s">
        <v>505</v>
      </c>
      <c r="D255" s="236" t="s">
        <v>171</v>
      </c>
      <c r="E255" s="237" t="s">
        <v>1186</v>
      </c>
      <c r="F255" s="238" t="s">
        <v>1187</v>
      </c>
      <c r="G255" s="239" t="s">
        <v>1188</v>
      </c>
      <c r="H255" s="240">
        <v>100.38</v>
      </c>
      <c r="I255" s="241"/>
      <c r="J255" s="242">
        <f>ROUND(I255*H255,2)</f>
        <v>0</v>
      </c>
      <c r="K255" s="243"/>
      <c r="L255" s="44"/>
      <c r="M255" s="244" t="s">
        <v>1</v>
      </c>
      <c r="N255" s="245" t="s">
        <v>45</v>
      </c>
      <c r="O255" s="91"/>
      <c r="P255" s="246">
        <f>O255*H255</f>
        <v>0</v>
      </c>
      <c r="Q255" s="246">
        <v>0.001</v>
      </c>
      <c r="R255" s="246">
        <f>Q255*H255</f>
        <v>0.10038</v>
      </c>
      <c r="S255" s="246">
        <v>0</v>
      </c>
      <c r="T255" s="24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8" t="s">
        <v>175</v>
      </c>
      <c r="AT255" s="248" t="s">
        <v>171</v>
      </c>
      <c r="AU255" s="248" t="s">
        <v>89</v>
      </c>
      <c r="AY255" s="17" t="s">
        <v>170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7" t="s">
        <v>87</v>
      </c>
      <c r="BK255" s="249">
        <f>ROUND(I255*H255,2)</f>
        <v>0</v>
      </c>
      <c r="BL255" s="17" t="s">
        <v>175</v>
      </c>
      <c r="BM255" s="248" t="s">
        <v>859</v>
      </c>
    </row>
    <row r="256" s="13" customFormat="1">
      <c r="A256" s="13"/>
      <c r="B256" s="264"/>
      <c r="C256" s="265"/>
      <c r="D256" s="250" t="s">
        <v>178</v>
      </c>
      <c r="E256" s="266" t="s">
        <v>1</v>
      </c>
      <c r="F256" s="267" t="s">
        <v>1189</v>
      </c>
      <c r="G256" s="265"/>
      <c r="H256" s="268">
        <v>95.599999999999994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4" t="s">
        <v>178</v>
      </c>
      <c r="AU256" s="274" t="s">
        <v>89</v>
      </c>
      <c r="AV256" s="13" t="s">
        <v>89</v>
      </c>
      <c r="AW256" s="13" t="s">
        <v>36</v>
      </c>
      <c r="AX256" s="13" t="s">
        <v>80</v>
      </c>
      <c r="AY256" s="274" t="s">
        <v>170</v>
      </c>
    </row>
    <row r="257" s="13" customFormat="1">
      <c r="A257" s="13"/>
      <c r="B257" s="264"/>
      <c r="C257" s="265"/>
      <c r="D257" s="250" t="s">
        <v>178</v>
      </c>
      <c r="E257" s="266" t="s">
        <v>1</v>
      </c>
      <c r="F257" s="267" t="s">
        <v>1190</v>
      </c>
      <c r="G257" s="265"/>
      <c r="H257" s="268">
        <v>4.7800000000000002</v>
      </c>
      <c r="I257" s="269"/>
      <c r="J257" s="265"/>
      <c r="K257" s="265"/>
      <c r="L257" s="270"/>
      <c r="M257" s="271"/>
      <c r="N257" s="272"/>
      <c r="O257" s="272"/>
      <c r="P257" s="272"/>
      <c r="Q257" s="272"/>
      <c r="R257" s="272"/>
      <c r="S257" s="272"/>
      <c r="T257" s="27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4" t="s">
        <v>178</v>
      </c>
      <c r="AU257" s="274" t="s">
        <v>89</v>
      </c>
      <c r="AV257" s="13" t="s">
        <v>89</v>
      </c>
      <c r="AW257" s="13" t="s">
        <v>36</v>
      </c>
      <c r="AX257" s="13" t="s">
        <v>80</v>
      </c>
      <c r="AY257" s="274" t="s">
        <v>170</v>
      </c>
    </row>
    <row r="258" s="14" customFormat="1">
      <c r="A258" s="14"/>
      <c r="B258" s="275"/>
      <c r="C258" s="276"/>
      <c r="D258" s="250" t="s">
        <v>178</v>
      </c>
      <c r="E258" s="277" t="s">
        <v>1</v>
      </c>
      <c r="F258" s="278" t="s">
        <v>186</v>
      </c>
      <c r="G258" s="276"/>
      <c r="H258" s="279">
        <v>100.38</v>
      </c>
      <c r="I258" s="280"/>
      <c r="J258" s="276"/>
      <c r="K258" s="276"/>
      <c r="L258" s="281"/>
      <c r="M258" s="282"/>
      <c r="N258" s="283"/>
      <c r="O258" s="283"/>
      <c r="P258" s="283"/>
      <c r="Q258" s="283"/>
      <c r="R258" s="283"/>
      <c r="S258" s="283"/>
      <c r="T258" s="28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85" t="s">
        <v>178</v>
      </c>
      <c r="AU258" s="285" t="s">
        <v>89</v>
      </c>
      <c r="AV258" s="14" t="s">
        <v>175</v>
      </c>
      <c r="AW258" s="14" t="s">
        <v>36</v>
      </c>
      <c r="AX258" s="14" t="s">
        <v>87</v>
      </c>
      <c r="AY258" s="285" t="s">
        <v>170</v>
      </c>
    </row>
    <row r="259" s="11" customFormat="1" ht="22.8" customHeight="1">
      <c r="A259" s="11"/>
      <c r="B259" s="222"/>
      <c r="C259" s="223"/>
      <c r="D259" s="224" t="s">
        <v>79</v>
      </c>
      <c r="E259" s="295" t="s">
        <v>837</v>
      </c>
      <c r="F259" s="295" t="s">
        <v>838</v>
      </c>
      <c r="G259" s="223"/>
      <c r="H259" s="223"/>
      <c r="I259" s="226"/>
      <c r="J259" s="296">
        <f>BK259</f>
        <v>0</v>
      </c>
      <c r="K259" s="223"/>
      <c r="L259" s="228"/>
      <c r="M259" s="229"/>
      <c r="N259" s="230"/>
      <c r="O259" s="230"/>
      <c r="P259" s="231">
        <f>SUM(P260:P348)</f>
        <v>0</v>
      </c>
      <c r="Q259" s="230"/>
      <c r="R259" s="231">
        <f>SUM(R260:R348)</f>
        <v>29.156750000000002</v>
      </c>
      <c r="S259" s="230"/>
      <c r="T259" s="232">
        <f>SUM(T260:T348)</f>
        <v>0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R259" s="233" t="s">
        <v>87</v>
      </c>
      <c r="AT259" s="234" t="s">
        <v>79</v>
      </c>
      <c r="AU259" s="234" t="s">
        <v>87</v>
      </c>
      <c r="AY259" s="233" t="s">
        <v>170</v>
      </c>
      <c r="BK259" s="235">
        <f>SUM(BK260:BK348)</f>
        <v>0</v>
      </c>
    </row>
    <row r="260" s="2" customFormat="1" ht="16.5" customHeight="1">
      <c r="A260" s="38"/>
      <c r="B260" s="39"/>
      <c r="C260" s="236" t="s">
        <v>822</v>
      </c>
      <c r="D260" s="236" t="s">
        <v>171</v>
      </c>
      <c r="E260" s="237" t="s">
        <v>862</v>
      </c>
      <c r="F260" s="238" t="s">
        <v>1191</v>
      </c>
      <c r="G260" s="239" t="s">
        <v>807</v>
      </c>
      <c r="H260" s="240">
        <v>926.10000000000002</v>
      </c>
      <c r="I260" s="241"/>
      <c r="J260" s="242">
        <f>ROUND(I260*H260,2)</f>
        <v>0</v>
      </c>
      <c r="K260" s="243"/>
      <c r="L260" s="44"/>
      <c r="M260" s="244" t="s">
        <v>1</v>
      </c>
      <c r="N260" s="245" t="s">
        <v>45</v>
      </c>
      <c r="O260" s="91"/>
      <c r="P260" s="246">
        <f>O260*H260</f>
        <v>0</v>
      </c>
      <c r="Q260" s="246">
        <v>0</v>
      </c>
      <c r="R260" s="246">
        <f>Q260*H260</f>
        <v>0</v>
      </c>
      <c r="S260" s="246">
        <v>0</v>
      </c>
      <c r="T260" s="24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8" t="s">
        <v>175</v>
      </c>
      <c r="AT260" s="248" t="s">
        <v>171</v>
      </c>
      <c r="AU260" s="248" t="s">
        <v>89</v>
      </c>
      <c r="AY260" s="17" t="s">
        <v>170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87</v>
      </c>
      <c r="BK260" s="249">
        <f>ROUND(I260*H260,2)</f>
        <v>0</v>
      </c>
      <c r="BL260" s="17" t="s">
        <v>175</v>
      </c>
      <c r="BM260" s="248" t="s">
        <v>673</v>
      </c>
    </row>
    <row r="261" s="13" customFormat="1">
      <c r="A261" s="13"/>
      <c r="B261" s="264"/>
      <c r="C261" s="265"/>
      <c r="D261" s="250" t="s">
        <v>178</v>
      </c>
      <c r="E261" s="266" t="s">
        <v>1</v>
      </c>
      <c r="F261" s="267" t="s">
        <v>1192</v>
      </c>
      <c r="G261" s="265"/>
      <c r="H261" s="268">
        <v>282.44999999999999</v>
      </c>
      <c r="I261" s="269"/>
      <c r="J261" s="265"/>
      <c r="K261" s="265"/>
      <c r="L261" s="270"/>
      <c r="M261" s="271"/>
      <c r="N261" s="272"/>
      <c r="O261" s="272"/>
      <c r="P261" s="272"/>
      <c r="Q261" s="272"/>
      <c r="R261" s="272"/>
      <c r="S261" s="272"/>
      <c r="T261" s="27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4" t="s">
        <v>178</v>
      </c>
      <c r="AU261" s="274" t="s">
        <v>89</v>
      </c>
      <c r="AV261" s="13" t="s">
        <v>89</v>
      </c>
      <c r="AW261" s="13" t="s">
        <v>36</v>
      </c>
      <c r="AX261" s="13" t="s">
        <v>80</v>
      </c>
      <c r="AY261" s="274" t="s">
        <v>170</v>
      </c>
    </row>
    <row r="262" s="13" customFormat="1">
      <c r="A262" s="13"/>
      <c r="B262" s="264"/>
      <c r="C262" s="265"/>
      <c r="D262" s="250" t="s">
        <v>178</v>
      </c>
      <c r="E262" s="266" t="s">
        <v>1</v>
      </c>
      <c r="F262" s="267" t="s">
        <v>1193</v>
      </c>
      <c r="G262" s="265"/>
      <c r="H262" s="268">
        <v>207.90000000000001</v>
      </c>
      <c r="I262" s="269"/>
      <c r="J262" s="265"/>
      <c r="K262" s="265"/>
      <c r="L262" s="270"/>
      <c r="M262" s="271"/>
      <c r="N262" s="272"/>
      <c r="O262" s="272"/>
      <c r="P262" s="272"/>
      <c r="Q262" s="272"/>
      <c r="R262" s="272"/>
      <c r="S262" s="272"/>
      <c r="T262" s="27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4" t="s">
        <v>178</v>
      </c>
      <c r="AU262" s="274" t="s">
        <v>89</v>
      </c>
      <c r="AV262" s="13" t="s">
        <v>89</v>
      </c>
      <c r="AW262" s="13" t="s">
        <v>36</v>
      </c>
      <c r="AX262" s="13" t="s">
        <v>80</v>
      </c>
      <c r="AY262" s="274" t="s">
        <v>170</v>
      </c>
    </row>
    <row r="263" s="13" customFormat="1">
      <c r="A263" s="13"/>
      <c r="B263" s="264"/>
      <c r="C263" s="265"/>
      <c r="D263" s="250" t="s">
        <v>178</v>
      </c>
      <c r="E263" s="266" t="s">
        <v>1</v>
      </c>
      <c r="F263" s="267" t="s">
        <v>1194</v>
      </c>
      <c r="G263" s="265"/>
      <c r="H263" s="268">
        <v>184.80000000000001</v>
      </c>
      <c r="I263" s="269"/>
      <c r="J263" s="265"/>
      <c r="K263" s="265"/>
      <c r="L263" s="270"/>
      <c r="M263" s="271"/>
      <c r="N263" s="272"/>
      <c r="O263" s="272"/>
      <c r="P263" s="272"/>
      <c r="Q263" s="272"/>
      <c r="R263" s="272"/>
      <c r="S263" s="272"/>
      <c r="T263" s="27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4" t="s">
        <v>178</v>
      </c>
      <c r="AU263" s="274" t="s">
        <v>89</v>
      </c>
      <c r="AV263" s="13" t="s">
        <v>89</v>
      </c>
      <c r="AW263" s="13" t="s">
        <v>36</v>
      </c>
      <c r="AX263" s="13" t="s">
        <v>80</v>
      </c>
      <c r="AY263" s="274" t="s">
        <v>170</v>
      </c>
    </row>
    <row r="264" s="13" customFormat="1">
      <c r="A264" s="13"/>
      <c r="B264" s="264"/>
      <c r="C264" s="265"/>
      <c r="D264" s="250" t="s">
        <v>178</v>
      </c>
      <c r="E264" s="266" t="s">
        <v>1</v>
      </c>
      <c r="F264" s="267" t="s">
        <v>1195</v>
      </c>
      <c r="G264" s="265"/>
      <c r="H264" s="268">
        <v>250.94999999999999</v>
      </c>
      <c r="I264" s="269"/>
      <c r="J264" s="265"/>
      <c r="K264" s="265"/>
      <c r="L264" s="270"/>
      <c r="M264" s="271"/>
      <c r="N264" s="272"/>
      <c r="O264" s="272"/>
      <c r="P264" s="272"/>
      <c r="Q264" s="272"/>
      <c r="R264" s="272"/>
      <c r="S264" s="272"/>
      <c r="T264" s="27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4" t="s">
        <v>178</v>
      </c>
      <c r="AU264" s="274" t="s">
        <v>89</v>
      </c>
      <c r="AV264" s="13" t="s">
        <v>89</v>
      </c>
      <c r="AW264" s="13" t="s">
        <v>36</v>
      </c>
      <c r="AX264" s="13" t="s">
        <v>80</v>
      </c>
      <c r="AY264" s="274" t="s">
        <v>170</v>
      </c>
    </row>
    <row r="265" s="14" customFormat="1">
      <c r="A265" s="14"/>
      <c r="B265" s="275"/>
      <c r="C265" s="276"/>
      <c r="D265" s="250" t="s">
        <v>178</v>
      </c>
      <c r="E265" s="277" t="s">
        <v>1</v>
      </c>
      <c r="F265" s="278" t="s">
        <v>186</v>
      </c>
      <c r="G265" s="276"/>
      <c r="H265" s="279">
        <v>926.10000000000014</v>
      </c>
      <c r="I265" s="280"/>
      <c r="J265" s="276"/>
      <c r="K265" s="276"/>
      <c r="L265" s="281"/>
      <c r="M265" s="282"/>
      <c r="N265" s="283"/>
      <c r="O265" s="283"/>
      <c r="P265" s="283"/>
      <c r="Q265" s="283"/>
      <c r="R265" s="283"/>
      <c r="S265" s="283"/>
      <c r="T265" s="28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85" t="s">
        <v>178</v>
      </c>
      <c r="AU265" s="285" t="s">
        <v>89</v>
      </c>
      <c r="AV265" s="14" t="s">
        <v>175</v>
      </c>
      <c r="AW265" s="14" t="s">
        <v>36</v>
      </c>
      <c r="AX265" s="14" t="s">
        <v>87</v>
      </c>
      <c r="AY265" s="285" t="s">
        <v>170</v>
      </c>
    </row>
    <row r="266" s="2" customFormat="1" ht="16.5" customHeight="1">
      <c r="A266" s="38"/>
      <c r="B266" s="39"/>
      <c r="C266" s="236" t="s">
        <v>511</v>
      </c>
      <c r="D266" s="236" t="s">
        <v>171</v>
      </c>
      <c r="E266" s="237" t="s">
        <v>1196</v>
      </c>
      <c r="F266" s="238" t="s">
        <v>1197</v>
      </c>
      <c r="G266" s="239" t="s">
        <v>793</v>
      </c>
      <c r="H266" s="240">
        <v>4</v>
      </c>
      <c r="I266" s="241"/>
      <c r="J266" s="242">
        <f>ROUND(I266*H266,2)</f>
        <v>0</v>
      </c>
      <c r="K266" s="243"/>
      <c r="L266" s="44"/>
      <c r="M266" s="244" t="s">
        <v>1</v>
      </c>
      <c r="N266" s="245" t="s">
        <v>45</v>
      </c>
      <c r="O266" s="91"/>
      <c r="P266" s="246">
        <f>O266*H266</f>
        <v>0</v>
      </c>
      <c r="Q266" s="246">
        <v>0.00011</v>
      </c>
      <c r="R266" s="246">
        <f>Q266*H266</f>
        <v>0.00044000000000000002</v>
      </c>
      <c r="S266" s="246">
        <v>0</v>
      </c>
      <c r="T266" s="24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8" t="s">
        <v>175</v>
      </c>
      <c r="AT266" s="248" t="s">
        <v>171</v>
      </c>
      <c r="AU266" s="248" t="s">
        <v>89</v>
      </c>
      <c r="AY266" s="17" t="s">
        <v>170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7" t="s">
        <v>87</v>
      </c>
      <c r="BK266" s="249">
        <f>ROUND(I266*H266,2)</f>
        <v>0</v>
      </c>
      <c r="BL266" s="17" t="s">
        <v>175</v>
      </c>
      <c r="BM266" s="248" t="s">
        <v>864</v>
      </c>
    </row>
    <row r="267" s="13" customFormat="1">
      <c r="A267" s="13"/>
      <c r="B267" s="264"/>
      <c r="C267" s="265"/>
      <c r="D267" s="250" t="s">
        <v>178</v>
      </c>
      <c r="E267" s="266" t="s">
        <v>1</v>
      </c>
      <c r="F267" s="267" t="s">
        <v>175</v>
      </c>
      <c r="G267" s="265"/>
      <c r="H267" s="268">
        <v>4</v>
      </c>
      <c r="I267" s="269"/>
      <c r="J267" s="265"/>
      <c r="K267" s="265"/>
      <c r="L267" s="270"/>
      <c r="M267" s="271"/>
      <c r="N267" s="272"/>
      <c r="O267" s="272"/>
      <c r="P267" s="272"/>
      <c r="Q267" s="272"/>
      <c r="R267" s="272"/>
      <c r="S267" s="272"/>
      <c r="T267" s="27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4" t="s">
        <v>178</v>
      </c>
      <c r="AU267" s="274" t="s">
        <v>89</v>
      </c>
      <c r="AV267" s="13" t="s">
        <v>89</v>
      </c>
      <c r="AW267" s="13" t="s">
        <v>36</v>
      </c>
      <c r="AX267" s="13" t="s">
        <v>80</v>
      </c>
      <c r="AY267" s="274" t="s">
        <v>170</v>
      </c>
    </row>
    <row r="268" s="14" customFormat="1">
      <c r="A268" s="14"/>
      <c r="B268" s="275"/>
      <c r="C268" s="276"/>
      <c r="D268" s="250" t="s">
        <v>178</v>
      </c>
      <c r="E268" s="277" t="s">
        <v>1</v>
      </c>
      <c r="F268" s="278" t="s">
        <v>186</v>
      </c>
      <c r="G268" s="276"/>
      <c r="H268" s="279">
        <v>4</v>
      </c>
      <c r="I268" s="280"/>
      <c r="J268" s="276"/>
      <c r="K268" s="276"/>
      <c r="L268" s="281"/>
      <c r="M268" s="282"/>
      <c r="N268" s="283"/>
      <c r="O268" s="283"/>
      <c r="P268" s="283"/>
      <c r="Q268" s="283"/>
      <c r="R268" s="283"/>
      <c r="S268" s="283"/>
      <c r="T268" s="28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5" t="s">
        <v>178</v>
      </c>
      <c r="AU268" s="285" t="s">
        <v>89</v>
      </c>
      <c r="AV268" s="14" t="s">
        <v>175</v>
      </c>
      <c r="AW268" s="14" t="s">
        <v>36</v>
      </c>
      <c r="AX268" s="14" t="s">
        <v>87</v>
      </c>
      <c r="AY268" s="285" t="s">
        <v>170</v>
      </c>
    </row>
    <row r="269" s="2" customFormat="1" ht="16.5" customHeight="1">
      <c r="A269" s="38"/>
      <c r="B269" s="39"/>
      <c r="C269" s="236" t="s">
        <v>870</v>
      </c>
      <c r="D269" s="236" t="s">
        <v>171</v>
      </c>
      <c r="E269" s="237" t="s">
        <v>1198</v>
      </c>
      <c r="F269" s="238" t="s">
        <v>1199</v>
      </c>
      <c r="G269" s="239" t="s">
        <v>793</v>
      </c>
      <c r="H269" s="240">
        <v>4</v>
      </c>
      <c r="I269" s="241"/>
      <c r="J269" s="242">
        <f>ROUND(I269*H269,2)</f>
        <v>0</v>
      </c>
      <c r="K269" s="243"/>
      <c r="L269" s="44"/>
      <c r="M269" s="244" t="s">
        <v>1</v>
      </c>
      <c r="N269" s="245" t="s">
        <v>45</v>
      </c>
      <c r="O269" s="91"/>
      <c r="P269" s="246">
        <f>O269*H269</f>
        <v>0</v>
      </c>
      <c r="Q269" s="246">
        <v>0.0247</v>
      </c>
      <c r="R269" s="246">
        <f>Q269*H269</f>
        <v>0.098799999999999999</v>
      </c>
      <c r="S269" s="246">
        <v>0</v>
      </c>
      <c r="T269" s="24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8" t="s">
        <v>175</v>
      </c>
      <c r="AT269" s="248" t="s">
        <v>171</v>
      </c>
      <c r="AU269" s="248" t="s">
        <v>89</v>
      </c>
      <c r="AY269" s="17" t="s">
        <v>170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87</v>
      </c>
      <c r="BK269" s="249">
        <f>ROUND(I269*H269,2)</f>
        <v>0</v>
      </c>
      <c r="BL269" s="17" t="s">
        <v>175</v>
      </c>
      <c r="BM269" s="248" t="s">
        <v>873</v>
      </c>
    </row>
    <row r="270" s="13" customFormat="1">
      <c r="A270" s="13"/>
      <c r="B270" s="264"/>
      <c r="C270" s="265"/>
      <c r="D270" s="250" t="s">
        <v>178</v>
      </c>
      <c r="E270" s="266" t="s">
        <v>1</v>
      </c>
      <c r="F270" s="267" t="s">
        <v>175</v>
      </c>
      <c r="G270" s="265"/>
      <c r="H270" s="268">
        <v>4</v>
      </c>
      <c r="I270" s="269"/>
      <c r="J270" s="265"/>
      <c r="K270" s="265"/>
      <c r="L270" s="270"/>
      <c r="M270" s="271"/>
      <c r="N270" s="272"/>
      <c r="O270" s="272"/>
      <c r="P270" s="272"/>
      <c r="Q270" s="272"/>
      <c r="R270" s="272"/>
      <c r="S270" s="272"/>
      <c r="T270" s="27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4" t="s">
        <v>178</v>
      </c>
      <c r="AU270" s="274" t="s">
        <v>89</v>
      </c>
      <c r="AV270" s="13" t="s">
        <v>89</v>
      </c>
      <c r="AW270" s="13" t="s">
        <v>36</v>
      </c>
      <c r="AX270" s="13" t="s">
        <v>80</v>
      </c>
      <c r="AY270" s="274" t="s">
        <v>170</v>
      </c>
    </row>
    <row r="271" s="14" customFormat="1">
      <c r="A271" s="14"/>
      <c r="B271" s="275"/>
      <c r="C271" s="276"/>
      <c r="D271" s="250" t="s">
        <v>178</v>
      </c>
      <c r="E271" s="277" t="s">
        <v>1</v>
      </c>
      <c r="F271" s="278" t="s">
        <v>186</v>
      </c>
      <c r="G271" s="276"/>
      <c r="H271" s="279">
        <v>4</v>
      </c>
      <c r="I271" s="280"/>
      <c r="J271" s="276"/>
      <c r="K271" s="276"/>
      <c r="L271" s="281"/>
      <c r="M271" s="282"/>
      <c r="N271" s="283"/>
      <c r="O271" s="283"/>
      <c r="P271" s="283"/>
      <c r="Q271" s="283"/>
      <c r="R271" s="283"/>
      <c r="S271" s="283"/>
      <c r="T271" s="28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85" t="s">
        <v>178</v>
      </c>
      <c r="AU271" s="285" t="s">
        <v>89</v>
      </c>
      <c r="AV271" s="14" t="s">
        <v>175</v>
      </c>
      <c r="AW271" s="14" t="s">
        <v>36</v>
      </c>
      <c r="AX271" s="14" t="s">
        <v>87</v>
      </c>
      <c r="AY271" s="285" t="s">
        <v>170</v>
      </c>
    </row>
    <row r="272" s="2" customFormat="1" ht="16.5" customHeight="1">
      <c r="A272" s="38"/>
      <c r="B272" s="39"/>
      <c r="C272" s="236" t="s">
        <v>517</v>
      </c>
      <c r="D272" s="236" t="s">
        <v>171</v>
      </c>
      <c r="E272" s="237" t="s">
        <v>1200</v>
      </c>
      <c r="F272" s="238" t="s">
        <v>1201</v>
      </c>
      <c r="G272" s="239" t="s">
        <v>793</v>
      </c>
      <c r="H272" s="240">
        <v>28</v>
      </c>
      <c r="I272" s="241"/>
      <c r="J272" s="242">
        <f>ROUND(I272*H272,2)</f>
        <v>0</v>
      </c>
      <c r="K272" s="243"/>
      <c r="L272" s="44"/>
      <c r="M272" s="244" t="s">
        <v>1</v>
      </c>
      <c r="N272" s="245" t="s">
        <v>45</v>
      </c>
      <c r="O272" s="91"/>
      <c r="P272" s="246">
        <f>O272*H272</f>
        <v>0</v>
      </c>
      <c r="Q272" s="246">
        <v>0</v>
      </c>
      <c r="R272" s="246">
        <f>Q272*H272</f>
        <v>0</v>
      </c>
      <c r="S272" s="246">
        <v>0</v>
      </c>
      <c r="T272" s="24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8" t="s">
        <v>175</v>
      </c>
      <c r="AT272" s="248" t="s">
        <v>171</v>
      </c>
      <c r="AU272" s="248" t="s">
        <v>89</v>
      </c>
      <c r="AY272" s="17" t="s">
        <v>170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87</v>
      </c>
      <c r="BK272" s="249">
        <f>ROUND(I272*H272,2)</f>
        <v>0</v>
      </c>
      <c r="BL272" s="17" t="s">
        <v>175</v>
      </c>
      <c r="BM272" s="248" t="s">
        <v>877</v>
      </c>
    </row>
    <row r="273" s="13" customFormat="1">
      <c r="A273" s="13"/>
      <c r="B273" s="264"/>
      <c r="C273" s="265"/>
      <c r="D273" s="250" t="s">
        <v>178</v>
      </c>
      <c r="E273" s="266" t="s">
        <v>1</v>
      </c>
      <c r="F273" s="267" t="s">
        <v>478</v>
      </c>
      <c r="G273" s="265"/>
      <c r="H273" s="268">
        <v>28</v>
      </c>
      <c r="I273" s="269"/>
      <c r="J273" s="265"/>
      <c r="K273" s="265"/>
      <c r="L273" s="270"/>
      <c r="M273" s="271"/>
      <c r="N273" s="272"/>
      <c r="O273" s="272"/>
      <c r="P273" s="272"/>
      <c r="Q273" s="272"/>
      <c r="R273" s="272"/>
      <c r="S273" s="272"/>
      <c r="T273" s="27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4" t="s">
        <v>178</v>
      </c>
      <c r="AU273" s="274" t="s">
        <v>89</v>
      </c>
      <c r="AV273" s="13" t="s">
        <v>89</v>
      </c>
      <c r="AW273" s="13" t="s">
        <v>36</v>
      </c>
      <c r="AX273" s="13" t="s">
        <v>80</v>
      </c>
      <c r="AY273" s="274" t="s">
        <v>170</v>
      </c>
    </row>
    <row r="274" s="14" customFormat="1">
      <c r="A274" s="14"/>
      <c r="B274" s="275"/>
      <c r="C274" s="276"/>
      <c r="D274" s="250" t="s">
        <v>178</v>
      </c>
      <c r="E274" s="277" t="s">
        <v>1</v>
      </c>
      <c r="F274" s="278" t="s">
        <v>186</v>
      </c>
      <c r="G274" s="276"/>
      <c r="H274" s="279">
        <v>28</v>
      </c>
      <c r="I274" s="280"/>
      <c r="J274" s="276"/>
      <c r="K274" s="276"/>
      <c r="L274" s="281"/>
      <c r="M274" s="282"/>
      <c r="N274" s="283"/>
      <c r="O274" s="283"/>
      <c r="P274" s="283"/>
      <c r="Q274" s="283"/>
      <c r="R274" s="283"/>
      <c r="S274" s="283"/>
      <c r="T274" s="28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85" t="s">
        <v>178</v>
      </c>
      <c r="AU274" s="285" t="s">
        <v>89</v>
      </c>
      <c r="AV274" s="14" t="s">
        <v>175</v>
      </c>
      <c r="AW274" s="14" t="s">
        <v>36</v>
      </c>
      <c r="AX274" s="14" t="s">
        <v>87</v>
      </c>
      <c r="AY274" s="285" t="s">
        <v>170</v>
      </c>
    </row>
    <row r="275" s="2" customFormat="1" ht="16.5" customHeight="1">
      <c r="A275" s="38"/>
      <c r="B275" s="39"/>
      <c r="C275" s="236" t="s">
        <v>878</v>
      </c>
      <c r="D275" s="236" t="s">
        <v>171</v>
      </c>
      <c r="E275" s="237" t="s">
        <v>1202</v>
      </c>
      <c r="F275" s="238" t="s">
        <v>1203</v>
      </c>
      <c r="G275" s="239" t="s">
        <v>793</v>
      </c>
      <c r="H275" s="240">
        <v>28</v>
      </c>
      <c r="I275" s="241"/>
      <c r="J275" s="242">
        <f>ROUND(I275*H275,2)</f>
        <v>0</v>
      </c>
      <c r="K275" s="243"/>
      <c r="L275" s="44"/>
      <c r="M275" s="244" t="s">
        <v>1</v>
      </c>
      <c r="N275" s="245" t="s">
        <v>45</v>
      </c>
      <c r="O275" s="91"/>
      <c r="P275" s="246">
        <f>O275*H275</f>
        <v>0</v>
      </c>
      <c r="Q275" s="246">
        <v>0.066000000000000003</v>
      </c>
      <c r="R275" s="246">
        <f>Q275*H275</f>
        <v>1.8480000000000001</v>
      </c>
      <c r="S275" s="246">
        <v>0</v>
      </c>
      <c r="T275" s="24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8" t="s">
        <v>175</v>
      </c>
      <c r="AT275" s="248" t="s">
        <v>171</v>
      </c>
      <c r="AU275" s="248" t="s">
        <v>89</v>
      </c>
      <c r="AY275" s="17" t="s">
        <v>170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7" t="s">
        <v>87</v>
      </c>
      <c r="BK275" s="249">
        <f>ROUND(I275*H275,2)</f>
        <v>0</v>
      </c>
      <c r="BL275" s="17" t="s">
        <v>175</v>
      </c>
      <c r="BM275" s="248" t="s">
        <v>882</v>
      </c>
    </row>
    <row r="276" s="13" customFormat="1">
      <c r="A276" s="13"/>
      <c r="B276" s="264"/>
      <c r="C276" s="265"/>
      <c r="D276" s="250" t="s">
        <v>178</v>
      </c>
      <c r="E276" s="266" t="s">
        <v>1</v>
      </c>
      <c r="F276" s="267" t="s">
        <v>478</v>
      </c>
      <c r="G276" s="265"/>
      <c r="H276" s="268">
        <v>28</v>
      </c>
      <c r="I276" s="269"/>
      <c r="J276" s="265"/>
      <c r="K276" s="265"/>
      <c r="L276" s="270"/>
      <c r="M276" s="271"/>
      <c r="N276" s="272"/>
      <c r="O276" s="272"/>
      <c r="P276" s="272"/>
      <c r="Q276" s="272"/>
      <c r="R276" s="272"/>
      <c r="S276" s="272"/>
      <c r="T276" s="27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4" t="s">
        <v>178</v>
      </c>
      <c r="AU276" s="274" t="s">
        <v>89</v>
      </c>
      <c r="AV276" s="13" t="s">
        <v>89</v>
      </c>
      <c r="AW276" s="13" t="s">
        <v>36</v>
      </c>
      <c r="AX276" s="13" t="s">
        <v>80</v>
      </c>
      <c r="AY276" s="274" t="s">
        <v>170</v>
      </c>
    </row>
    <row r="277" s="14" customFormat="1">
      <c r="A277" s="14"/>
      <c r="B277" s="275"/>
      <c r="C277" s="276"/>
      <c r="D277" s="250" t="s">
        <v>178</v>
      </c>
      <c r="E277" s="277" t="s">
        <v>1</v>
      </c>
      <c r="F277" s="278" t="s">
        <v>186</v>
      </c>
      <c r="G277" s="276"/>
      <c r="H277" s="279">
        <v>28</v>
      </c>
      <c r="I277" s="280"/>
      <c r="J277" s="276"/>
      <c r="K277" s="276"/>
      <c r="L277" s="281"/>
      <c r="M277" s="282"/>
      <c r="N277" s="283"/>
      <c r="O277" s="283"/>
      <c r="P277" s="283"/>
      <c r="Q277" s="283"/>
      <c r="R277" s="283"/>
      <c r="S277" s="283"/>
      <c r="T277" s="28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85" t="s">
        <v>178</v>
      </c>
      <c r="AU277" s="285" t="s">
        <v>89</v>
      </c>
      <c r="AV277" s="14" t="s">
        <v>175</v>
      </c>
      <c r="AW277" s="14" t="s">
        <v>36</v>
      </c>
      <c r="AX277" s="14" t="s">
        <v>87</v>
      </c>
      <c r="AY277" s="285" t="s">
        <v>170</v>
      </c>
    </row>
    <row r="278" s="2" customFormat="1" ht="16.5" customHeight="1">
      <c r="A278" s="38"/>
      <c r="B278" s="39"/>
      <c r="C278" s="236" t="s">
        <v>525</v>
      </c>
      <c r="D278" s="236" t="s">
        <v>171</v>
      </c>
      <c r="E278" s="237" t="s">
        <v>1204</v>
      </c>
      <c r="F278" s="238" t="s">
        <v>1205</v>
      </c>
      <c r="G278" s="239" t="s">
        <v>793</v>
      </c>
      <c r="H278" s="240">
        <v>5</v>
      </c>
      <c r="I278" s="241"/>
      <c r="J278" s="242">
        <f>ROUND(I278*H278,2)</f>
        <v>0</v>
      </c>
      <c r="K278" s="243"/>
      <c r="L278" s="44"/>
      <c r="M278" s="244" t="s">
        <v>1</v>
      </c>
      <c r="N278" s="245" t="s">
        <v>45</v>
      </c>
      <c r="O278" s="91"/>
      <c r="P278" s="246">
        <f>O278*H278</f>
        <v>0</v>
      </c>
      <c r="Q278" s="246">
        <v>0</v>
      </c>
      <c r="R278" s="246">
        <f>Q278*H278</f>
        <v>0</v>
      </c>
      <c r="S278" s="246">
        <v>0</v>
      </c>
      <c r="T278" s="24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8" t="s">
        <v>175</v>
      </c>
      <c r="AT278" s="248" t="s">
        <v>171</v>
      </c>
      <c r="AU278" s="248" t="s">
        <v>89</v>
      </c>
      <c r="AY278" s="17" t="s">
        <v>170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7" t="s">
        <v>87</v>
      </c>
      <c r="BK278" s="249">
        <f>ROUND(I278*H278,2)</f>
        <v>0</v>
      </c>
      <c r="BL278" s="17" t="s">
        <v>175</v>
      </c>
      <c r="BM278" s="248" t="s">
        <v>885</v>
      </c>
    </row>
    <row r="279" s="13" customFormat="1">
      <c r="A279" s="13"/>
      <c r="B279" s="264"/>
      <c r="C279" s="265"/>
      <c r="D279" s="250" t="s">
        <v>178</v>
      </c>
      <c r="E279" s="266" t="s">
        <v>1</v>
      </c>
      <c r="F279" s="267" t="s">
        <v>226</v>
      </c>
      <c r="G279" s="265"/>
      <c r="H279" s="268">
        <v>5</v>
      </c>
      <c r="I279" s="269"/>
      <c r="J279" s="265"/>
      <c r="K279" s="265"/>
      <c r="L279" s="270"/>
      <c r="M279" s="271"/>
      <c r="N279" s="272"/>
      <c r="O279" s="272"/>
      <c r="P279" s="272"/>
      <c r="Q279" s="272"/>
      <c r="R279" s="272"/>
      <c r="S279" s="272"/>
      <c r="T279" s="27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4" t="s">
        <v>178</v>
      </c>
      <c r="AU279" s="274" t="s">
        <v>89</v>
      </c>
      <c r="AV279" s="13" t="s">
        <v>89</v>
      </c>
      <c r="AW279" s="13" t="s">
        <v>36</v>
      </c>
      <c r="AX279" s="13" t="s">
        <v>80</v>
      </c>
      <c r="AY279" s="274" t="s">
        <v>170</v>
      </c>
    </row>
    <row r="280" s="14" customFormat="1">
      <c r="A280" s="14"/>
      <c r="B280" s="275"/>
      <c r="C280" s="276"/>
      <c r="D280" s="250" t="s">
        <v>178</v>
      </c>
      <c r="E280" s="277" t="s">
        <v>1</v>
      </c>
      <c r="F280" s="278" t="s">
        <v>186</v>
      </c>
      <c r="G280" s="276"/>
      <c r="H280" s="279">
        <v>5</v>
      </c>
      <c r="I280" s="280"/>
      <c r="J280" s="276"/>
      <c r="K280" s="276"/>
      <c r="L280" s="281"/>
      <c r="M280" s="282"/>
      <c r="N280" s="283"/>
      <c r="O280" s="283"/>
      <c r="P280" s="283"/>
      <c r="Q280" s="283"/>
      <c r="R280" s="283"/>
      <c r="S280" s="283"/>
      <c r="T280" s="28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5" t="s">
        <v>178</v>
      </c>
      <c r="AU280" s="285" t="s">
        <v>89</v>
      </c>
      <c r="AV280" s="14" t="s">
        <v>175</v>
      </c>
      <c r="AW280" s="14" t="s">
        <v>36</v>
      </c>
      <c r="AX280" s="14" t="s">
        <v>87</v>
      </c>
      <c r="AY280" s="285" t="s">
        <v>170</v>
      </c>
    </row>
    <row r="281" s="2" customFormat="1" ht="16.5" customHeight="1">
      <c r="A281" s="38"/>
      <c r="B281" s="39"/>
      <c r="C281" s="236" t="s">
        <v>886</v>
      </c>
      <c r="D281" s="236" t="s">
        <v>171</v>
      </c>
      <c r="E281" s="237" t="s">
        <v>1206</v>
      </c>
      <c r="F281" s="238" t="s">
        <v>1207</v>
      </c>
      <c r="G281" s="239" t="s">
        <v>793</v>
      </c>
      <c r="H281" s="240">
        <v>5</v>
      </c>
      <c r="I281" s="241"/>
      <c r="J281" s="242">
        <f>ROUND(I281*H281,2)</f>
        <v>0</v>
      </c>
      <c r="K281" s="243"/>
      <c r="L281" s="44"/>
      <c r="M281" s="244" t="s">
        <v>1</v>
      </c>
      <c r="N281" s="245" t="s">
        <v>45</v>
      </c>
      <c r="O281" s="91"/>
      <c r="P281" s="246">
        <f>O281*H281</f>
        <v>0</v>
      </c>
      <c r="Q281" s="246">
        <v>0.066000000000000003</v>
      </c>
      <c r="R281" s="246">
        <f>Q281*H281</f>
        <v>0.33000000000000002</v>
      </c>
      <c r="S281" s="246">
        <v>0</v>
      </c>
      <c r="T281" s="24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8" t="s">
        <v>175</v>
      </c>
      <c r="AT281" s="248" t="s">
        <v>171</v>
      </c>
      <c r="AU281" s="248" t="s">
        <v>89</v>
      </c>
      <c r="AY281" s="17" t="s">
        <v>170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7" t="s">
        <v>87</v>
      </c>
      <c r="BK281" s="249">
        <f>ROUND(I281*H281,2)</f>
        <v>0</v>
      </c>
      <c r="BL281" s="17" t="s">
        <v>175</v>
      </c>
      <c r="BM281" s="248" t="s">
        <v>889</v>
      </c>
    </row>
    <row r="282" s="13" customFormat="1">
      <c r="A282" s="13"/>
      <c r="B282" s="264"/>
      <c r="C282" s="265"/>
      <c r="D282" s="250" t="s">
        <v>178</v>
      </c>
      <c r="E282" s="266" t="s">
        <v>1</v>
      </c>
      <c r="F282" s="267" t="s">
        <v>226</v>
      </c>
      <c r="G282" s="265"/>
      <c r="H282" s="268">
        <v>5</v>
      </c>
      <c r="I282" s="269"/>
      <c r="J282" s="265"/>
      <c r="K282" s="265"/>
      <c r="L282" s="270"/>
      <c r="M282" s="271"/>
      <c r="N282" s="272"/>
      <c r="O282" s="272"/>
      <c r="P282" s="272"/>
      <c r="Q282" s="272"/>
      <c r="R282" s="272"/>
      <c r="S282" s="272"/>
      <c r="T282" s="27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4" t="s">
        <v>178</v>
      </c>
      <c r="AU282" s="274" t="s">
        <v>89</v>
      </c>
      <c r="AV282" s="13" t="s">
        <v>89</v>
      </c>
      <c r="AW282" s="13" t="s">
        <v>36</v>
      </c>
      <c r="AX282" s="13" t="s">
        <v>80</v>
      </c>
      <c r="AY282" s="274" t="s">
        <v>170</v>
      </c>
    </row>
    <row r="283" s="14" customFormat="1">
      <c r="A283" s="14"/>
      <c r="B283" s="275"/>
      <c r="C283" s="276"/>
      <c r="D283" s="250" t="s">
        <v>178</v>
      </c>
      <c r="E283" s="277" t="s">
        <v>1</v>
      </c>
      <c r="F283" s="278" t="s">
        <v>186</v>
      </c>
      <c r="G283" s="276"/>
      <c r="H283" s="279">
        <v>5</v>
      </c>
      <c r="I283" s="280"/>
      <c r="J283" s="276"/>
      <c r="K283" s="276"/>
      <c r="L283" s="281"/>
      <c r="M283" s="282"/>
      <c r="N283" s="283"/>
      <c r="O283" s="283"/>
      <c r="P283" s="283"/>
      <c r="Q283" s="283"/>
      <c r="R283" s="283"/>
      <c r="S283" s="283"/>
      <c r="T283" s="28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85" t="s">
        <v>178</v>
      </c>
      <c r="AU283" s="285" t="s">
        <v>89</v>
      </c>
      <c r="AV283" s="14" t="s">
        <v>175</v>
      </c>
      <c r="AW283" s="14" t="s">
        <v>36</v>
      </c>
      <c r="AX283" s="14" t="s">
        <v>87</v>
      </c>
      <c r="AY283" s="285" t="s">
        <v>170</v>
      </c>
    </row>
    <row r="284" s="2" customFormat="1" ht="16.5" customHeight="1">
      <c r="A284" s="38"/>
      <c r="B284" s="39"/>
      <c r="C284" s="236" t="s">
        <v>531</v>
      </c>
      <c r="D284" s="236" t="s">
        <v>171</v>
      </c>
      <c r="E284" s="237" t="s">
        <v>1208</v>
      </c>
      <c r="F284" s="238" t="s">
        <v>1209</v>
      </c>
      <c r="G284" s="239" t="s">
        <v>793</v>
      </c>
      <c r="H284" s="240">
        <v>4</v>
      </c>
      <c r="I284" s="241"/>
      <c r="J284" s="242">
        <f>ROUND(I284*H284,2)</f>
        <v>0</v>
      </c>
      <c r="K284" s="243"/>
      <c r="L284" s="44"/>
      <c r="M284" s="244" t="s">
        <v>1</v>
      </c>
      <c r="N284" s="245" t="s">
        <v>45</v>
      </c>
      <c r="O284" s="91"/>
      <c r="P284" s="246">
        <f>O284*H284</f>
        <v>0</v>
      </c>
      <c r="Q284" s="246">
        <v>0.00040999999999999999</v>
      </c>
      <c r="R284" s="246">
        <f>Q284*H284</f>
        <v>0.00164</v>
      </c>
      <c r="S284" s="246">
        <v>0</v>
      </c>
      <c r="T284" s="24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8" t="s">
        <v>175</v>
      </c>
      <c r="AT284" s="248" t="s">
        <v>171</v>
      </c>
      <c r="AU284" s="248" t="s">
        <v>89</v>
      </c>
      <c r="AY284" s="17" t="s">
        <v>170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7" t="s">
        <v>87</v>
      </c>
      <c r="BK284" s="249">
        <f>ROUND(I284*H284,2)</f>
        <v>0</v>
      </c>
      <c r="BL284" s="17" t="s">
        <v>175</v>
      </c>
      <c r="BM284" s="248" t="s">
        <v>893</v>
      </c>
    </row>
    <row r="285" s="13" customFormat="1">
      <c r="A285" s="13"/>
      <c r="B285" s="264"/>
      <c r="C285" s="265"/>
      <c r="D285" s="250" t="s">
        <v>178</v>
      </c>
      <c r="E285" s="266" t="s">
        <v>1</v>
      </c>
      <c r="F285" s="267" t="s">
        <v>175</v>
      </c>
      <c r="G285" s="265"/>
      <c r="H285" s="268">
        <v>4</v>
      </c>
      <c r="I285" s="269"/>
      <c r="J285" s="265"/>
      <c r="K285" s="265"/>
      <c r="L285" s="270"/>
      <c r="M285" s="271"/>
      <c r="N285" s="272"/>
      <c r="O285" s="272"/>
      <c r="P285" s="272"/>
      <c r="Q285" s="272"/>
      <c r="R285" s="272"/>
      <c r="S285" s="272"/>
      <c r="T285" s="27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4" t="s">
        <v>178</v>
      </c>
      <c r="AU285" s="274" t="s">
        <v>89</v>
      </c>
      <c r="AV285" s="13" t="s">
        <v>89</v>
      </c>
      <c r="AW285" s="13" t="s">
        <v>36</v>
      </c>
      <c r="AX285" s="13" t="s">
        <v>80</v>
      </c>
      <c r="AY285" s="274" t="s">
        <v>170</v>
      </c>
    </row>
    <row r="286" s="14" customFormat="1">
      <c r="A286" s="14"/>
      <c r="B286" s="275"/>
      <c r="C286" s="276"/>
      <c r="D286" s="250" t="s">
        <v>178</v>
      </c>
      <c r="E286" s="277" t="s">
        <v>1</v>
      </c>
      <c r="F286" s="278" t="s">
        <v>186</v>
      </c>
      <c r="G286" s="276"/>
      <c r="H286" s="279">
        <v>4</v>
      </c>
      <c r="I286" s="280"/>
      <c r="J286" s="276"/>
      <c r="K286" s="276"/>
      <c r="L286" s="281"/>
      <c r="M286" s="282"/>
      <c r="N286" s="283"/>
      <c r="O286" s="283"/>
      <c r="P286" s="283"/>
      <c r="Q286" s="283"/>
      <c r="R286" s="283"/>
      <c r="S286" s="283"/>
      <c r="T286" s="28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85" t="s">
        <v>178</v>
      </c>
      <c r="AU286" s="285" t="s">
        <v>89</v>
      </c>
      <c r="AV286" s="14" t="s">
        <v>175</v>
      </c>
      <c r="AW286" s="14" t="s">
        <v>36</v>
      </c>
      <c r="AX286" s="14" t="s">
        <v>87</v>
      </c>
      <c r="AY286" s="285" t="s">
        <v>170</v>
      </c>
    </row>
    <row r="287" s="2" customFormat="1" ht="16.5" customHeight="1">
      <c r="A287" s="38"/>
      <c r="B287" s="39"/>
      <c r="C287" s="236" t="s">
        <v>896</v>
      </c>
      <c r="D287" s="236" t="s">
        <v>171</v>
      </c>
      <c r="E287" s="237" t="s">
        <v>1210</v>
      </c>
      <c r="F287" s="238" t="s">
        <v>1211</v>
      </c>
      <c r="G287" s="239" t="s">
        <v>793</v>
      </c>
      <c r="H287" s="240">
        <v>4</v>
      </c>
      <c r="I287" s="241"/>
      <c r="J287" s="242">
        <f>ROUND(I287*H287,2)</f>
        <v>0</v>
      </c>
      <c r="K287" s="243"/>
      <c r="L287" s="44"/>
      <c r="M287" s="244" t="s">
        <v>1</v>
      </c>
      <c r="N287" s="245" t="s">
        <v>45</v>
      </c>
      <c r="O287" s="91"/>
      <c r="P287" s="246">
        <f>O287*H287</f>
        <v>0</v>
      </c>
      <c r="Q287" s="246">
        <v>0.024500000000000001</v>
      </c>
      <c r="R287" s="246">
        <f>Q287*H287</f>
        <v>0.098000000000000004</v>
      </c>
      <c r="S287" s="246">
        <v>0</v>
      </c>
      <c r="T287" s="24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8" t="s">
        <v>175</v>
      </c>
      <c r="AT287" s="248" t="s">
        <v>171</v>
      </c>
      <c r="AU287" s="248" t="s">
        <v>89</v>
      </c>
      <c r="AY287" s="17" t="s">
        <v>170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87</v>
      </c>
      <c r="BK287" s="249">
        <f>ROUND(I287*H287,2)</f>
        <v>0</v>
      </c>
      <c r="BL287" s="17" t="s">
        <v>175</v>
      </c>
      <c r="BM287" s="248" t="s">
        <v>899</v>
      </c>
    </row>
    <row r="288" s="13" customFormat="1">
      <c r="A288" s="13"/>
      <c r="B288" s="264"/>
      <c r="C288" s="265"/>
      <c r="D288" s="250" t="s">
        <v>178</v>
      </c>
      <c r="E288" s="266" t="s">
        <v>1</v>
      </c>
      <c r="F288" s="267" t="s">
        <v>175</v>
      </c>
      <c r="G288" s="265"/>
      <c r="H288" s="268">
        <v>4</v>
      </c>
      <c r="I288" s="269"/>
      <c r="J288" s="265"/>
      <c r="K288" s="265"/>
      <c r="L288" s="270"/>
      <c r="M288" s="271"/>
      <c r="N288" s="272"/>
      <c r="O288" s="272"/>
      <c r="P288" s="272"/>
      <c r="Q288" s="272"/>
      <c r="R288" s="272"/>
      <c r="S288" s="272"/>
      <c r="T288" s="27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4" t="s">
        <v>178</v>
      </c>
      <c r="AU288" s="274" t="s">
        <v>89</v>
      </c>
      <c r="AV288" s="13" t="s">
        <v>89</v>
      </c>
      <c r="AW288" s="13" t="s">
        <v>36</v>
      </c>
      <c r="AX288" s="13" t="s">
        <v>80</v>
      </c>
      <c r="AY288" s="274" t="s">
        <v>170</v>
      </c>
    </row>
    <row r="289" s="14" customFormat="1">
      <c r="A289" s="14"/>
      <c r="B289" s="275"/>
      <c r="C289" s="276"/>
      <c r="D289" s="250" t="s">
        <v>178</v>
      </c>
      <c r="E289" s="277" t="s">
        <v>1</v>
      </c>
      <c r="F289" s="278" t="s">
        <v>186</v>
      </c>
      <c r="G289" s="276"/>
      <c r="H289" s="279">
        <v>4</v>
      </c>
      <c r="I289" s="280"/>
      <c r="J289" s="276"/>
      <c r="K289" s="276"/>
      <c r="L289" s="281"/>
      <c r="M289" s="282"/>
      <c r="N289" s="283"/>
      <c r="O289" s="283"/>
      <c r="P289" s="283"/>
      <c r="Q289" s="283"/>
      <c r="R289" s="283"/>
      <c r="S289" s="283"/>
      <c r="T289" s="28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85" t="s">
        <v>178</v>
      </c>
      <c r="AU289" s="285" t="s">
        <v>89</v>
      </c>
      <c r="AV289" s="14" t="s">
        <v>175</v>
      </c>
      <c r="AW289" s="14" t="s">
        <v>36</v>
      </c>
      <c r="AX289" s="14" t="s">
        <v>87</v>
      </c>
      <c r="AY289" s="285" t="s">
        <v>170</v>
      </c>
    </row>
    <row r="290" s="2" customFormat="1" ht="16.5" customHeight="1">
      <c r="A290" s="38"/>
      <c r="B290" s="39"/>
      <c r="C290" s="236" t="s">
        <v>537</v>
      </c>
      <c r="D290" s="236" t="s">
        <v>171</v>
      </c>
      <c r="E290" s="237" t="s">
        <v>1212</v>
      </c>
      <c r="F290" s="238" t="s">
        <v>1213</v>
      </c>
      <c r="G290" s="239" t="s">
        <v>793</v>
      </c>
      <c r="H290" s="240">
        <v>7</v>
      </c>
      <c r="I290" s="241"/>
      <c r="J290" s="242">
        <f>ROUND(I290*H290,2)</f>
        <v>0</v>
      </c>
      <c r="K290" s="243"/>
      <c r="L290" s="44"/>
      <c r="M290" s="244" t="s">
        <v>1</v>
      </c>
      <c r="N290" s="245" t="s">
        <v>45</v>
      </c>
      <c r="O290" s="91"/>
      <c r="P290" s="246">
        <f>O290*H290</f>
        <v>0</v>
      </c>
      <c r="Q290" s="246">
        <v>0.00022000000000000001</v>
      </c>
      <c r="R290" s="246">
        <f>Q290*H290</f>
        <v>0.0015400000000000001</v>
      </c>
      <c r="S290" s="246">
        <v>0</v>
      </c>
      <c r="T290" s="24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8" t="s">
        <v>175</v>
      </c>
      <c r="AT290" s="248" t="s">
        <v>171</v>
      </c>
      <c r="AU290" s="248" t="s">
        <v>89</v>
      </c>
      <c r="AY290" s="17" t="s">
        <v>170</v>
      </c>
      <c r="BE290" s="249">
        <f>IF(N290="základní",J290,0)</f>
        <v>0</v>
      </c>
      <c r="BF290" s="249">
        <f>IF(N290="snížená",J290,0)</f>
        <v>0</v>
      </c>
      <c r="BG290" s="249">
        <f>IF(N290="zákl. přenesená",J290,0)</f>
        <v>0</v>
      </c>
      <c r="BH290" s="249">
        <f>IF(N290="sníž. přenesená",J290,0)</f>
        <v>0</v>
      </c>
      <c r="BI290" s="249">
        <f>IF(N290="nulová",J290,0)</f>
        <v>0</v>
      </c>
      <c r="BJ290" s="17" t="s">
        <v>87</v>
      </c>
      <c r="BK290" s="249">
        <f>ROUND(I290*H290,2)</f>
        <v>0</v>
      </c>
      <c r="BL290" s="17" t="s">
        <v>175</v>
      </c>
      <c r="BM290" s="248" t="s">
        <v>1019</v>
      </c>
    </row>
    <row r="291" s="13" customFormat="1">
      <c r="A291" s="13"/>
      <c r="B291" s="264"/>
      <c r="C291" s="265"/>
      <c r="D291" s="250" t="s">
        <v>178</v>
      </c>
      <c r="E291" s="266" t="s">
        <v>1</v>
      </c>
      <c r="F291" s="267" t="s">
        <v>244</v>
      </c>
      <c r="G291" s="265"/>
      <c r="H291" s="268">
        <v>7</v>
      </c>
      <c r="I291" s="269"/>
      <c r="J291" s="265"/>
      <c r="K291" s="265"/>
      <c r="L291" s="270"/>
      <c r="M291" s="271"/>
      <c r="N291" s="272"/>
      <c r="O291" s="272"/>
      <c r="P291" s="272"/>
      <c r="Q291" s="272"/>
      <c r="R291" s="272"/>
      <c r="S291" s="272"/>
      <c r="T291" s="27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4" t="s">
        <v>178</v>
      </c>
      <c r="AU291" s="274" t="s">
        <v>89</v>
      </c>
      <c r="AV291" s="13" t="s">
        <v>89</v>
      </c>
      <c r="AW291" s="13" t="s">
        <v>36</v>
      </c>
      <c r="AX291" s="13" t="s">
        <v>80</v>
      </c>
      <c r="AY291" s="274" t="s">
        <v>170</v>
      </c>
    </row>
    <row r="292" s="14" customFormat="1">
      <c r="A292" s="14"/>
      <c r="B292" s="275"/>
      <c r="C292" s="276"/>
      <c r="D292" s="250" t="s">
        <v>178</v>
      </c>
      <c r="E292" s="277" t="s">
        <v>1</v>
      </c>
      <c r="F292" s="278" t="s">
        <v>186</v>
      </c>
      <c r="G292" s="276"/>
      <c r="H292" s="279">
        <v>7</v>
      </c>
      <c r="I292" s="280"/>
      <c r="J292" s="276"/>
      <c r="K292" s="276"/>
      <c r="L292" s="281"/>
      <c r="M292" s="282"/>
      <c r="N292" s="283"/>
      <c r="O292" s="283"/>
      <c r="P292" s="283"/>
      <c r="Q292" s="283"/>
      <c r="R292" s="283"/>
      <c r="S292" s="283"/>
      <c r="T292" s="28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85" t="s">
        <v>178</v>
      </c>
      <c r="AU292" s="285" t="s">
        <v>89</v>
      </c>
      <c r="AV292" s="14" t="s">
        <v>175</v>
      </c>
      <c r="AW292" s="14" t="s">
        <v>36</v>
      </c>
      <c r="AX292" s="14" t="s">
        <v>87</v>
      </c>
      <c r="AY292" s="285" t="s">
        <v>170</v>
      </c>
    </row>
    <row r="293" s="2" customFormat="1" ht="16.5" customHeight="1">
      <c r="A293" s="38"/>
      <c r="B293" s="39"/>
      <c r="C293" s="236" t="s">
        <v>572</v>
      </c>
      <c r="D293" s="236" t="s">
        <v>171</v>
      </c>
      <c r="E293" s="237" t="s">
        <v>1214</v>
      </c>
      <c r="F293" s="238" t="s">
        <v>1215</v>
      </c>
      <c r="G293" s="239" t="s">
        <v>793</v>
      </c>
      <c r="H293" s="240">
        <v>7</v>
      </c>
      <c r="I293" s="241"/>
      <c r="J293" s="242">
        <f>ROUND(I293*H293,2)</f>
        <v>0</v>
      </c>
      <c r="K293" s="243"/>
      <c r="L293" s="44"/>
      <c r="M293" s="244" t="s">
        <v>1</v>
      </c>
      <c r="N293" s="245" t="s">
        <v>45</v>
      </c>
      <c r="O293" s="91"/>
      <c r="P293" s="246">
        <f>O293*H293</f>
        <v>0</v>
      </c>
      <c r="Q293" s="246">
        <v>0.018499999999999999</v>
      </c>
      <c r="R293" s="246">
        <f>Q293*H293</f>
        <v>0.1295</v>
      </c>
      <c r="S293" s="246">
        <v>0</v>
      </c>
      <c r="T293" s="24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8" t="s">
        <v>175</v>
      </c>
      <c r="AT293" s="248" t="s">
        <v>171</v>
      </c>
      <c r="AU293" s="248" t="s">
        <v>89</v>
      </c>
      <c r="AY293" s="17" t="s">
        <v>170</v>
      </c>
      <c r="BE293" s="249">
        <f>IF(N293="základní",J293,0)</f>
        <v>0</v>
      </c>
      <c r="BF293" s="249">
        <f>IF(N293="snížená",J293,0)</f>
        <v>0</v>
      </c>
      <c r="BG293" s="249">
        <f>IF(N293="zákl. přenesená",J293,0)</f>
        <v>0</v>
      </c>
      <c r="BH293" s="249">
        <f>IF(N293="sníž. přenesená",J293,0)</f>
        <v>0</v>
      </c>
      <c r="BI293" s="249">
        <f>IF(N293="nulová",J293,0)</f>
        <v>0</v>
      </c>
      <c r="BJ293" s="17" t="s">
        <v>87</v>
      </c>
      <c r="BK293" s="249">
        <f>ROUND(I293*H293,2)</f>
        <v>0</v>
      </c>
      <c r="BL293" s="17" t="s">
        <v>175</v>
      </c>
      <c r="BM293" s="248" t="s">
        <v>947</v>
      </c>
    </row>
    <row r="294" s="13" customFormat="1">
      <c r="A294" s="13"/>
      <c r="B294" s="264"/>
      <c r="C294" s="265"/>
      <c r="D294" s="250" t="s">
        <v>178</v>
      </c>
      <c r="E294" s="266" t="s">
        <v>1</v>
      </c>
      <c r="F294" s="267" t="s">
        <v>244</v>
      </c>
      <c r="G294" s="265"/>
      <c r="H294" s="268">
        <v>7</v>
      </c>
      <c r="I294" s="269"/>
      <c r="J294" s="265"/>
      <c r="K294" s="265"/>
      <c r="L294" s="270"/>
      <c r="M294" s="271"/>
      <c r="N294" s="272"/>
      <c r="O294" s="272"/>
      <c r="P294" s="272"/>
      <c r="Q294" s="272"/>
      <c r="R294" s="272"/>
      <c r="S294" s="272"/>
      <c r="T294" s="27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4" t="s">
        <v>178</v>
      </c>
      <c r="AU294" s="274" t="s">
        <v>89</v>
      </c>
      <c r="AV294" s="13" t="s">
        <v>89</v>
      </c>
      <c r="AW294" s="13" t="s">
        <v>36</v>
      </c>
      <c r="AX294" s="13" t="s">
        <v>80</v>
      </c>
      <c r="AY294" s="274" t="s">
        <v>170</v>
      </c>
    </row>
    <row r="295" s="14" customFormat="1">
      <c r="A295" s="14"/>
      <c r="B295" s="275"/>
      <c r="C295" s="276"/>
      <c r="D295" s="250" t="s">
        <v>178</v>
      </c>
      <c r="E295" s="277" t="s">
        <v>1</v>
      </c>
      <c r="F295" s="278" t="s">
        <v>186</v>
      </c>
      <c r="G295" s="276"/>
      <c r="H295" s="279">
        <v>7</v>
      </c>
      <c r="I295" s="280"/>
      <c r="J295" s="276"/>
      <c r="K295" s="276"/>
      <c r="L295" s="281"/>
      <c r="M295" s="282"/>
      <c r="N295" s="283"/>
      <c r="O295" s="283"/>
      <c r="P295" s="283"/>
      <c r="Q295" s="283"/>
      <c r="R295" s="283"/>
      <c r="S295" s="283"/>
      <c r="T295" s="28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85" t="s">
        <v>178</v>
      </c>
      <c r="AU295" s="285" t="s">
        <v>89</v>
      </c>
      <c r="AV295" s="14" t="s">
        <v>175</v>
      </c>
      <c r="AW295" s="14" t="s">
        <v>36</v>
      </c>
      <c r="AX295" s="14" t="s">
        <v>87</v>
      </c>
      <c r="AY295" s="285" t="s">
        <v>170</v>
      </c>
    </row>
    <row r="296" s="2" customFormat="1" ht="16.5" customHeight="1">
      <c r="A296" s="38"/>
      <c r="B296" s="39"/>
      <c r="C296" s="236" t="s">
        <v>543</v>
      </c>
      <c r="D296" s="236" t="s">
        <v>171</v>
      </c>
      <c r="E296" s="237" t="s">
        <v>1216</v>
      </c>
      <c r="F296" s="238" t="s">
        <v>1217</v>
      </c>
      <c r="G296" s="239" t="s">
        <v>793</v>
      </c>
      <c r="H296" s="240">
        <v>11</v>
      </c>
      <c r="I296" s="241"/>
      <c r="J296" s="242">
        <f>ROUND(I296*H296,2)</f>
        <v>0</v>
      </c>
      <c r="K296" s="243"/>
      <c r="L296" s="44"/>
      <c r="M296" s="244" t="s">
        <v>1</v>
      </c>
      <c r="N296" s="245" t="s">
        <v>45</v>
      </c>
      <c r="O296" s="91"/>
      <c r="P296" s="246">
        <f>O296*H296</f>
        <v>0</v>
      </c>
      <c r="Q296" s="246">
        <v>0.0053</v>
      </c>
      <c r="R296" s="246">
        <f>Q296*H296</f>
        <v>0.058299999999999998</v>
      </c>
      <c r="S296" s="246">
        <v>0</v>
      </c>
      <c r="T296" s="247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8" t="s">
        <v>175</v>
      </c>
      <c r="AT296" s="248" t="s">
        <v>171</v>
      </c>
      <c r="AU296" s="248" t="s">
        <v>89</v>
      </c>
      <c r="AY296" s="17" t="s">
        <v>170</v>
      </c>
      <c r="BE296" s="249">
        <f>IF(N296="základní",J296,0)</f>
        <v>0</v>
      </c>
      <c r="BF296" s="249">
        <f>IF(N296="snížená",J296,0)</f>
        <v>0</v>
      </c>
      <c r="BG296" s="249">
        <f>IF(N296="zákl. přenesená",J296,0)</f>
        <v>0</v>
      </c>
      <c r="BH296" s="249">
        <f>IF(N296="sníž. přenesená",J296,0)</f>
        <v>0</v>
      </c>
      <c r="BI296" s="249">
        <f>IF(N296="nulová",J296,0)</f>
        <v>0</v>
      </c>
      <c r="BJ296" s="17" t="s">
        <v>87</v>
      </c>
      <c r="BK296" s="249">
        <f>ROUND(I296*H296,2)</f>
        <v>0</v>
      </c>
      <c r="BL296" s="17" t="s">
        <v>175</v>
      </c>
      <c r="BM296" s="248" t="s">
        <v>1021</v>
      </c>
    </row>
    <row r="297" s="13" customFormat="1">
      <c r="A297" s="13"/>
      <c r="B297" s="264"/>
      <c r="C297" s="265"/>
      <c r="D297" s="250" t="s">
        <v>178</v>
      </c>
      <c r="E297" s="266" t="s">
        <v>1</v>
      </c>
      <c r="F297" s="267" t="s">
        <v>274</v>
      </c>
      <c r="G297" s="265"/>
      <c r="H297" s="268">
        <v>11</v>
      </c>
      <c r="I297" s="269"/>
      <c r="J297" s="265"/>
      <c r="K297" s="265"/>
      <c r="L297" s="270"/>
      <c r="M297" s="271"/>
      <c r="N297" s="272"/>
      <c r="O297" s="272"/>
      <c r="P297" s="272"/>
      <c r="Q297" s="272"/>
      <c r="R297" s="272"/>
      <c r="S297" s="272"/>
      <c r="T297" s="27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4" t="s">
        <v>178</v>
      </c>
      <c r="AU297" s="274" t="s">
        <v>89</v>
      </c>
      <c r="AV297" s="13" t="s">
        <v>89</v>
      </c>
      <c r="AW297" s="13" t="s">
        <v>36</v>
      </c>
      <c r="AX297" s="13" t="s">
        <v>80</v>
      </c>
      <c r="AY297" s="274" t="s">
        <v>170</v>
      </c>
    </row>
    <row r="298" s="14" customFormat="1">
      <c r="A298" s="14"/>
      <c r="B298" s="275"/>
      <c r="C298" s="276"/>
      <c r="D298" s="250" t="s">
        <v>178</v>
      </c>
      <c r="E298" s="277" t="s">
        <v>1</v>
      </c>
      <c r="F298" s="278" t="s">
        <v>186</v>
      </c>
      <c r="G298" s="276"/>
      <c r="H298" s="279">
        <v>11</v>
      </c>
      <c r="I298" s="280"/>
      <c r="J298" s="276"/>
      <c r="K298" s="276"/>
      <c r="L298" s="281"/>
      <c r="M298" s="282"/>
      <c r="N298" s="283"/>
      <c r="O298" s="283"/>
      <c r="P298" s="283"/>
      <c r="Q298" s="283"/>
      <c r="R298" s="283"/>
      <c r="S298" s="283"/>
      <c r="T298" s="28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85" t="s">
        <v>178</v>
      </c>
      <c r="AU298" s="285" t="s">
        <v>89</v>
      </c>
      <c r="AV298" s="14" t="s">
        <v>175</v>
      </c>
      <c r="AW298" s="14" t="s">
        <v>36</v>
      </c>
      <c r="AX298" s="14" t="s">
        <v>87</v>
      </c>
      <c r="AY298" s="285" t="s">
        <v>170</v>
      </c>
    </row>
    <row r="299" s="2" customFormat="1" ht="16.5" customHeight="1">
      <c r="A299" s="38"/>
      <c r="B299" s="39"/>
      <c r="C299" s="236" t="s">
        <v>1022</v>
      </c>
      <c r="D299" s="236" t="s">
        <v>171</v>
      </c>
      <c r="E299" s="237" t="s">
        <v>1218</v>
      </c>
      <c r="F299" s="238" t="s">
        <v>1219</v>
      </c>
      <c r="G299" s="239" t="s">
        <v>793</v>
      </c>
      <c r="H299" s="240">
        <v>33</v>
      </c>
      <c r="I299" s="241"/>
      <c r="J299" s="242">
        <f>ROUND(I299*H299,2)</f>
        <v>0</v>
      </c>
      <c r="K299" s="243"/>
      <c r="L299" s="44"/>
      <c r="M299" s="244" t="s">
        <v>1</v>
      </c>
      <c r="N299" s="245" t="s">
        <v>45</v>
      </c>
      <c r="O299" s="91"/>
      <c r="P299" s="246">
        <f>O299*H299</f>
        <v>0</v>
      </c>
      <c r="Q299" s="246">
        <v>0.00023000000000000001</v>
      </c>
      <c r="R299" s="246">
        <f>Q299*H299</f>
        <v>0.0075900000000000004</v>
      </c>
      <c r="S299" s="246">
        <v>0</v>
      </c>
      <c r="T299" s="247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8" t="s">
        <v>175</v>
      </c>
      <c r="AT299" s="248" t="s">
        <v>171</v>
      </c>
      <c r="AU299" s="248" t="s">
        <v>89</v>
      </c>
      <c r="AY299" s="17" t="s">
        <v>170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7" t="s">
        <v>87</v>
      </c>
      <c r="BK299" s="249">
        <f>ROUND(I299*H299,2)</f>
        <v>0</v>
      </c>
      <c r="BL299" s="17" t="s">
        <v>175</v>
      </c>
      <c r="BM299" s="248" t="s">
        <v>1023</v>
      </c>
    </row>
    <row r="300" s="13" customFormat="1">
      <c r="A300" s="13"/>
      <c r="B300" s="264"/>
      <c r="C300" s="265"/>
      <c r="D300" s="250" t="s">
        <v>178</v>
      </c>
      <c r="E300" s="266" t="s">
        <v>1</v>
      </c>
      <c r="F300" s="267" t="s">
        <v>827</v>
      </c>
      <c r="G300" s="265"/>
      <c r="H300" s="268">
        <v>33</v>
      </c>
      <c r="I300" s="269"/>
      <c r="J300" s="265"/>
      <c r="K300" s="265"/>
      <c r="L300" s="270"/>
      <c r="M300" s="271"/>
      <c r="N300" s="272"/>
      <c r="O300" s="272"/>
      <c r="P300" s="272"/>
      <c r="Q300" s="272"/>
      <c r="R300" s="272"/>
      <c r="S300" s="272"/>
      <c r="T300" s="27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4" t="s">
        <v>178</v>
      </c>
      <c r="AU300" s="274" t="s">
        <v>89</v>
      </c>
      <c r="AV300" s="13" t="s">
        <v>89</v>
      </c>
      <c r="AW300" s="13" t="s">
        <v>36</v>
      </c>
      <c r="AX300" s="13" t="s">
        <v>80</v>
      </c>
      <c r="AY300" s="274" t="s">
        <v>170</v>
      </c>
    </row>
    <row r="301" s="14" customFormat="1">
      <c r="A301" s="14"/>
      <c r="B301" s="275"/>
      <c r="C301" s="276"/>
      <c r="D301" s="250" t="s">
        <v>178</v>
      </c>
      <c r="E301" s="277" t="s">
        <v>1</v>
      </c>
      <c r="F301" s="278" t="s">
        <v>186</v>
      </c>
      <c r="G301" s="276"/>
      <c r="H301" s="279">
        <v>33</v>
      </c>
      <c r="I301" s="280"/>
      <c r="J301" s="276"/>
      <c r="K301" s="276"/>
      <c r="L301" s="281"/>
      <c r="M301" s="282"/>
      <c r="N301" s="283"/>
      <c r="O301" s="283"/>
      <c r="P301" s="283"/>
      <c r="Q301" s="283"/>
      <c r="R301" s="283"/>
      <c r="S301" s="283"/>
      <c r="T301" s="28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5" t="s">
        <v>178</v>
      </c>
      <c r="AU301" s="285" t="s">
        <v>89</v>
      </c>
      <c r="AV301" s="14" t="s">
        <v>175</v>
      </c>
      <c r="AW301" s="14" t="s">
        <v>36</v>
      </c>
      <c r="AX301" s="14" t="s">
        <v>87</v>
      </c>
      <c r="AY301" s="285" t="s">
        <v>170</v>
      </c>
    </row>
    <row r="302" s="2" customFormat="1" ht="16.5" customHeight="1">
      <c r="A302" s="38"/>
      <c r="B302" s="39"/>
      <c r="C302" s="236" t="s">
        <v>548</v>
      </c>
      <c r="D302" s="236" t="s">
        <v>171</v>
      </c>
      <c r="E302" s="237" t="s">
        <v>1220</v>
      </c>
      <c r="F302" s="238" t="s">
        <v>1221</v>
      </c>
      <c r="G302" s="239" t="s">
        <v>793</v>
      </c>
      <c r="H302" s="240">
        <v>33</v>
      </c>
      <c r="I302" s="241"/>
      <c r="J302" s="242">
        <f>ROUND(I302*H302,2)</f>
        <v>0</v>
      </c>
      <c r="K302" s="243"/>
      <c r="L302" s="44"/>
      <c r="M302" s="244" t="s">
        <v>1</v>
      </c>
      <c r="N302" s="245" t="s">
        <v>45</v>
      </c>
      <c r="O302" s="91"/>
      <c r="P302" s="246">
        <f>O302*H302</f>
        <v>0</v>
      </c>
      <c r="Q302" s="246">
        <v>0.0028</v>
      </c>
      <c r="R302" s="246">
        <f>Q302*H302</f>
        <v>0.092399999999999996</v>
      </c>
      <c r="S302" s="246">
        <v>0</v>
      </c>
      <c r="T302" s="247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8" t="s">
        <v>175</v>
      </c>
      <c r="AT302" s="248" t="s">
        <v>171</v>
      </c>
      <c r="AU302" s="248" t="s">
        <v>89</v>
      </c>
      <c r="AY302" s="17" t="s">
        <v>170</v>
      </c>
      <c r="BE302" s="249">
        <f>IF(N302="základní",J302,0)</f>
        <v>0</v>
      </c>
      <c r="BF302" s="249">
        <f>IF(N302="snížená",J302,0)</f>
        <v>0</v>
      </c>
      <c r="BG302" s="249">
        <f>IF(N302="zákl. přenesená",J302,0)</f>
        <v>0</v>
      </c>
      <c r="BH302" s="249">
        <f>IF(N302="sníž. přenesená",J302,0)</f>
        <v>0</v>
      </c>
      <c r="BI302" s="249">
        <f>IF(N302="nulová",J302,0)</f>
        <v>0</v>
      </c>
      <c r="BJ302" s="17" t="s">
        <v>87</v>
      </c>
      <c r="BK302" s="249">
        <f>ROUND(I302*H302,2)</f>
        <v>0</v>
      </c>
      <c r="BL302" s="17" t="s">
        <v>175</v>
      </c>
      <c r="BM302" s="248" t="s">
        <v>1024</v>
      </c>
    </row>
    <row r="303" s="13" customFormat="1">
      <c r="A303" s="13"/>
      <c r="B303" s="264"/>
      <c r="C303" s="265"/>
      <c r="D303" s="250" t="s">
        <v>178</v>
      </c>
      <c r="E303" s="266" t="s">
        <v>1</v>
      </c>
      <c r="F303" s="267" t="s">
        <v>827</v>
      </c>
      <c r="G303" s="265"/>
      <c r="H303" s="268">
        <v>33</v>
      </c>
      <c r="I303" s="269"/>
      <c r="J303" s="265"/>
      <c r="K303" s="265"/>
      <c r="L303" s="270"/>
      <c r="M303" s="271"/>
      <c r="N303" s="272"/>
      <c r="O303" s="272"/>
      <c r="P303" s="272"/>
      <c r="Q303" s="272"/>
      <c r="R303" s="272"/>
      <c r="S303" s="272"/>
      <c r="T303" s="27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4" t="s">
        <v>178</v>
      </c>
      <c r="AU303" s="274" t="s">
        <v>89</v>
      </c>
      <c r="AV303" s="13" t="s">
        <v>89</v>
      </c>
      <c r="AW303" s="13" t="s">
        <v>36</v>
      </c>
      <c r="AX303" s="13" t="s">
        <v>80</v>
      </c>
      <c r="AY303" s="274" t="s">
        <v>170</v>
      </c>
    </row>
    <row r="304" s="14" customFormat="1">
      <c r="A304" s="14"/>
      <c r="B304" s="275"/>
      <c r="C304" s="276"/>
      <c r="D304" s="250" t="s">
        <v>178</v>
      </c>
      <c r="E304" s="277" t="s">
        <v>1</v>
      </c>
      <c r="F304" s="278" t="s">
        <v>186</v>
      </c>
      <c r="G304" s="276"/>
      <c r="H304" s="279">
        <v>33</v>
      </c>
      <c r="I304" s="280"/>
      <c r="J304" s="276"/>
      <c r="K304" s="276"/>
      <c r="L304" s="281"/>
      <c r="M304" s="282"/>
      <c r="N304" s="283"/>
      <c r="O304" s="283"/>
      <c r="P304" s="283"/>
      <c r="Q304" s="283"/>
      <c r="R304" s="283"/>
      <c r="S304" s="283"/>
      <c r="T304" s="28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85" t="s">
        <v>178</v>
      </c>
      <c r="AU304" s="285" t="s">
        <v>89</v>
      </c>
      <c r="AV304" s="14" t="s">
        <v>175</v>
      </c>
      <c r="AW304" s="14" t="s">
        <v>36</v>
      </c>
      <c r="AX304" s="14" t="s">
        <v>87</v>
      </c>
      <c r="AY304" s="285" t="s">
        <v>170</v>
      </c>
    </row>
    <row r="305" s="2" customFormat="1" ht="16.5" customHeight="1">
      <c r="A305" s="38"/>
      <c r="B305" s="39"/>
      <c r="C305" s="236" t="s">
        <v>1025</v>
      </c>
      <c r="D305" s="236" t="s">
        <v>171</v>
      </c>
      <c r="E305" s="237" t="s">
        <v>1222</v>
      </c>
      <c r="F305" s="238" t="s">
        <v>1223</v>
      </c>
      <c r="G305" s="239" t="s">
        <v>793</v>
      </c>
      <c r="H305" s="240">
        <v>33</v>
      </c>
      <c r="I305" s="241"/>
      <c r="J305" s="242">
        <f>ROUND(I305*H305,2)</f>
        <v>0</v>
      </c>
      <c r="K305" s="243"/>
      <c r="L305" s="44"/>
      <c r="M305" s="244" t="s">
        <v>1</v>
      </c>
      <c r="N305" s="245" t="s">
        <v>45</v>
      </c>
      <c r="O305" s="91"/>
      <c r="P305" s="246">
        <f>O305*H305</f>
        <v>0</v>
      </c>
      <c r="Q305" s="246">
        <v>0.0040000000000000001</v>
      </c>
      <c r="R305" s="246">
        <f>Q305*H305</f>
        <v>0.13200000000000001</v>
      </c>
      <c r="S305" s="246">
        <v>0</v>
      </c>
      <c r="T305" s="24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8" t="s">
        <v>175</v>
      </c>
      <c r="AT305" s="248" t="s">
        <v>171</v>
      </c>
      <c r="AU305" s="248" t="s">
        <v>89</v>
      </c>
      <c r="AY305" s="17" t="s">
        <v>170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7" t="s">
        <v>87</v>
      </c>
      <c r="BK305" s="249">
        <f>ROUND(I305*H305,2)</f>
        <v>0</v>
      </c>
      <c r="BL305" s="17" t="s">
        <v>175</v>
      </c>
      <c r="BM305" s="248" t="s">
        <v>1026</v>
      </c>
    </row>
    <row r="306" s="13" customFormat="1">
      <c r="A306" s="13"/>
      <c r="B306" s="264"/>
      <c r="C306" s="265"/>
      <c r="D306" s="250" t="s">
        <v>178</v>
      </c>
      <c r="E306" s="266" t="s">
        <v>1</v>
      </c>
      <c r="F306" s="267" t="s">
        <v>827</v>
      </c>
      <c r="G306" s="265"/>
      <c r="H306" s="268">
        <v>33</v>
      </c>
      <c r="I306" s="269"/>
      <c r="J306" s="265"/>
      <c r="K306" s="265"/>
      <c r="L306" s="270"/>
      <c r="M306" s="271"/>
      <c r="N306" s="272"/>
      <c r="O306" s="272"/>
      <c r="P306" s="272"/>
      <c r="Q306" s="272"/>
      <c r="R306" s="272"/>
      <c r="S306" s="272"/>
      <c r="T306" s="27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4" t="s">
        <v>178</v>
      </c>
      <c r="AU306" s="274" t="s">
        <v>89</v>
      </c>
      <c r="AV306" s="13" t="s">
        <v>89</v>
      </c>
      <c r="AW306" s="13" t="s">
        <v>36</v>
      </c>
      <c r="AX306" s="13" t="s">
        <v>80</v>
      </c>
      <c r="AY306" s="274" t="s">
        <v>170</v>
      </c>
    </row>
    <row r="307" s="14" customFormat="1">
      <c r="A307" s="14"/>
      <c r="B307" s="275"/>
      <c r="C307" s="276"/>
      <c r="D307" s="250" t="s">
        <v>178</v>
      </c>
      <c r="E307" s="277" t="s">
        <v>1</v>
      </c>
      <c r="F307" s="278" t="s">
        <v>186</v>
      </c>
      <c r="G307" s="276"/>
      <c r="H307" s="279">
        <v>33</v>
      </c>
      <c r="I307" s="280"/>
      <c r="J307" s="276"/>
      <c r="K307" s="276"/>
      <c r="L307" s="281"/>
      <c r="M307" s="282"/>
      <c r="N307" s="283"/>
      <c r="O307" s="283"/>
      <c r="P307" s="283"/>
      <c r="Q307" s="283"/>
      <c r="R307" s="283"/>
      <c r="S307" s="283"/>
      <c r="T307" s="28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85" t="s">
        <v>178</v>
      </c>
      <c r="AU307" s="285" t="s">
        <v>89</v>
      </c>
      <c r="AV307" s="14" t="s">
        <v>175</v>
      </c>
      <c r="AW307" s="14" t="s">
        <v>36</v>
      </c>
      <c r="AX307" s="14" t="s">
        <v>87</v>
      </c>
      <c r="AY307" s="285" t="s">
        <v>170</v>
      </c>
    </row>
    <row r="308" s="2" customFormat="1" ht="16.5" customHeight="1">
      <c r="A308" s="38"/>
      <c r="B308" s="39"/>
      <c r="C308" s="236" t="s">
        <v>556</v>
      </c>
      <c r="D308" s="236" t="s">
        <v>171</v>
      </c>
      <c r="E308" s="237" t="s">
        <v>1224</v>
      </c>
      <c r="F308" s="238" t="s">
        <v>1225</v>
      </c>
      <c r="G308" s="239" t="s">
        <v>793</v>
      </c>
      <c r="H308" s="240">
        <v>44</v>
      </c>
      <c r="I308" s="241"/>
      <c r="J308" s="242">
        <f>ROUND(I308*H308,2)</f>
        <v>0</v>
      </c>
      <c r="K308" s="243"/>
      <c r="L308" s="44"/>
      <c r="M308" s="244" t="s">
        <v>1</v>
      </c>
      <c r="N308" s="245" t="s">
        <v>45</v>
      </c>
      <c r="O308" s="91"/>
      <c r="P308" s="246">
        <f>O308*H308</f>
        <v>0</v>
      </c>
      <c r="Q308" s="246">
        <v>0.12303</v>
      </c>
      <c r="R308" s="246">
        <f>Q308*H308</f>
        <v>5.4133199999999997</v>
      </c>
      <c r="S308" s="246">
        <v>0</v>
      </c>
      <c r="T308" s="24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8" t="s">
        <v>175</v>
      </c>
      <c r="AT308" s="248" t="s">
        <v>171</v>
      </c>
      <c r="AU308" s="248" t="s">
        <v>89</v>
      </c>
      <c r="AY308" s="17" t="s">
        <v>170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7" t="s">
        <v>87</v>
      </c>
      <c r="BK308" s="249">
        <f>ROUND(I308*H308,2)</f>
        <v>0</v>
      </c>
      <c r="BL308" s="17" t="s">
        <v>175</v>
      </c>
      <c r="BM308" s="248" t="s">
        <v>816</v>
      </c>
    </row>
    <row r="309" s="13" customFormat="1">
      <c r="A309" s="13"/>
      <c r="B309" s="264"/>
      <c r="C309" s="265"/>
      <c r="D309" s="250" t="s">
        <v>178</v>
      </c>
      <c r="E309" s="266" t="s">
        <v>1</v>
      </c>
      <c r="F309" s="267" t="s">
        <v>537</v>
      </c>
      <c r="G309" s="265"/>
      <c r="H309" s="268">
        <v>44</v>
      </c>
      <c r="I309" s="269"/>
      <c r="J309" s="265"/>
      <c r="K309" s="265"/>
      <c r="L309" s="270"/>
      <c r="M309" s="271"/>
      <c r="N309" s="272"/>
      <c r="O309" s="272"/>
      <c r="P309" s="272"/>
      <c r="Q309" s="272"/>
      <c r="R309" s="272"/>
      <c r="S309" s="272"/>
      <c r="T309" s="27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4" t="s">
        <v>178</v>
      </c>
      <c r="AU309" s="274" t="s">
        <v>89</v>
      </c>
      <c r="AV309" s="13" t="s">
        <v>89</v>
      </c>
      <c r="AW309" s="13" t="s">
        <v>36</v>
      </c>
      <c r="AX309" s="13" t="s">
        <v>80</v>
      </c>
      <c r="AY309" s="274" t="s">
        <v>170</v>
      </c>
    </row>
    <row r="310" s="14" customFormat="1">
      <c r="A310" s="14"/>
      <c r="B310" s="275"/>
      <c r="C310" s="276"/>
      <c r="D310" s="250" t="s">
        <v>178</v>
      </c>
      <c r="E310" s="277" t="s">
        <v>1</v>
      </c>
      <c r="F310" s="278" t="s">
        <v>186</v>
      </c>
      <c r="G310" s="276"/>
      <c r="H310" s="279">
        <v>44</v>
      </c>
      <c r="I310" s="280"/>
      <c r="J310" s="276"/>
      <c r="K310" s="276"/>
      <c r="L310" s="281"/>
      <c r="M310" s="282"/>
      <c r="N310" s="283"/>
      <c r="O310" s="283"/>
      <c r="P310" s="283"/>
      <c r="Q310" s="283"/>
      <c r="R310" s="283"/>
      <c r="S310" s="283"/>
      <c r="T310" s="28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85" t="s">
        <v>178</v>
      </c>
      <c r="AU310" s="285" t="s">
        <v>89</v>
      </c>
      <c r="AV310" s="14" t="s">
        <v>175</v>
      </c>
      <c r="AW310" s="14" t="s">
        <v>36</v>
      </c>
      <c r="AX310" s="14" t="s">
        <v>87</v>
      </c>
      <c r="AY310" s="285" t="s">
        <v>170</v>
      </c>
    </row>
    <row r="311" s="2" customFormat="1" ht="16.5" customHeight="1">
      <c r="A311" s="38"/>
      <c r="B311" s="39"/>
      <c r="C311" s="236" t="s">
        <v>1034</v>
      </c>
      <c r="D311" s="236" t="s">
        <v>171</v>
      </c>
      <c r="E311" s="237" t="s">
        <v>1226</v>
      </c>
      <c r="F311" s="238" t="s">
        <v>1227</v>
      </c>
      <c r="G311" s="239" t="s">
        <v>793</v>
      </c>
      <c r="H311" s="240">
        <v>44</v>
      </c>
      <c r="I311" s="241"/>
      <c r="J311" s="242">
        <f>ROUND(I311*H311,2)</f>
        <v>0</v>
      </c>
      <c r="K311" s="243"/>
      <c r="L311" s="44"/>
      <c r="M311" s="244" t="s">
        <v>1</v>
      </c>
      <c r="N311" s="245" t="s">
        <v>45</v>
      </c>
      <c r="O311" s="91"/>
      <c r="P311" s="246">
        <f>O311*H311</f>
        <v>0</v>
      </c>
      <c r="Q311" s="246">
        <v>0.011299999999999999</v>
      </c>
      <c r="R311" s="246">
        <f>Q311*H311</f>
        <v>0.49719999999999998</v>
      </c>
      <c r="S311" s="246">
        <v>0</v>
      </c>
      <c r="T311" s="24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8" t="s">
        <v>175</v>
      </c>
      <c r="AT311" s="248" t="s">
        <v>171</v>
      </c>
      <c r="AU311" s="248" t="s">
        <v>89</v>
      </c>
      <c r="AY311" s="17" t="s">
        <v>170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7" t="s">
        <v>87</v>
      </c>
      <c r="BK311" s="249">
        <f>ROUND(I311*H311,2)</f>
        <v>0</v>
      </c>
      <c r="BL311" s="17" t="s">
        <v>175</v>
      </c>
      <c r="BM311" s="248" t="s">
        <v>1035</v>
      </c>
    </row>
    <row r="312" s="13" customFormat="1">
      <c r="A312" s="13"/>
      <c r="B312" s="264"/>
      <c r="C312" s="265"/>
      <c r="D312" s="250" t="s">
        <v>178</v>
      </c>
      <c r="E312" s="266" t="s">
        <v>1</v>
      </c>
      <c r="F312" s="267" t="s">
        <v>537</v>
      </c>
      <c r="G312" s="265"/>
      <c r="H312" s="268">
        <v>44</v>
      </c>
      <c r="I312" s="269"/>
      <c r="J312" s="265"/>
      <c r="K312" s="265"/>
      <c r="L312" s="270"/>
      <c r="M312" s="271"/>
      <c r="N312" s="272"/>
      <c r="O312" s="272"/>
      <c r="P312" s="272"/>
      <c r="Q312" s="272"/>
      <c r="R312" s="272"/>
      <c r="S312" s="272"/>
      <c r="T312" s="27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4" t="s">
        <v>178</v>
      </c>
      <c r="AU312" s="274" t="s">
        <v>89</v>
      </c>
      <c r="AV312" s="13" t="s">
        <v>89</v>
      </c>
      <c r="AW312" s="13" t="s">
        <v>36</v>
      </c>
      <c r="AX312" s="13" t="s">
        <v>80</v>
      </c>
      <c r="AY312" s="274" t="s">
        <v>170</v>
      </c>
    </row>
    <row r="313" s="14" customFormat="1">
      <c r="A313" s="14"/>
      <c r="B313" s="275"/>
      <c r="C313" s="276"/>
      <c r="D313" s="250" t="s">
        <v>178</v>
      </c>
      <c r="E313" s="277" t="s">
        <v>1</v>
      </c>
      <c r="F313" s="278" t="s">
        <v>186</v>
      </c>
      <c r="G313" s="276"/>
      <c r="H313" s="279">
        <v>44</v>
      </c>
      <c r="I313" s="280"/>
      <c r="J313" s="276"/>
      <c r="K313" s="276"/>
      <c r="L313" s="281"/>
      <c r="M313" s="282"/>
      <c r="N313" s="283"/>
      <c r="O313" s="283"/>
      <c r="P313" s="283"/>
      <c r="Q313" s="283"/>
      <c r="R313" s="283"/>
      <c r="S313" s="283"/>
      <c r="T313" s="28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85" t="s">
        <v>178</v>
      </c>
      <c r="AU313" s="285" t="s">
        <v>89</v>
      </c>
      <c r="AV313" s="14" t="s">
        <v>175</v>
      </c>
      <c r="AW313" s="14" t="s">
        <v>36</v>
      </c>
      <c r="AX313" s="14" t="s">
        <v>87</v>
      </c>
      <c r="AY313" s="285" t="s">
        <v>170</v>
      </c>
    </row>
    <row r="314" s="2" customFormat="1" ht="16.5" customHeight="1">
      <c r="A314" s="38"/>
      <c r="B314" s="39"/>
      <c r="C314" s="236" t="s">
        <v>566</v>
      </c>
      <c r="D314" s="236" t="s">
        <v>171</v>
      </c>
      <c r="E314" s="237" t="s">
        <v>1228</v>
      </c>
      <c r="F314" s="238" t="s">
        <v>1229</v>
      </c>
      <c r="G314" s="239" t="s">
        <v>807</v>
      </c>
      <c r="H314" s="240">
        <v>1000</v>
      </c>
      <c r="I314" s="241"/>
      <c r="J314" s="242">
        <f>ROUND(I314*H314,2)</f>
        <v>0</v>
      </c>
      <c r="K314" s="243"/>
      <c r="L314" s="44"/>
      <c r="M314" s="244" t="s">
        <v>1</v>
      </c>
      <c r="N314" s="245" t="s">
        <v>45</v>
      </c>
      <c r="O314" s="91"/>
      <c r="P314" s="246">
        <f>O314*H314</f>
        <v>0</v>
      </c>
      <c r="Q314" s="246">
        <v>4.0000000000000003E-05</v>
      </c>
      <c r="R314" s="246">
        <f>Q314*H314</f>
        <v>0.040000000000000001</v>
      </c>
      <c r="S314" s="246">
        <v>0</v>
      </c>
      <c r="T314" s="24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8" t="s">
        <v>175</v>
      </c>
      <c r="AT314" s="248" t="s">
        <v>171</v>
      </c>
      <c r="AU314" s="248" t="s">
        <v>89</v>
      </c>
      <c r="AY314" s="17" t="s">
        <v>170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7" t="s">
        <v>87</v>
      </c>
      <c r="BK314" s="249">
        <f>ROUND(I314*H314,2)</f>
        <v>0</v>
      </c>
      <c r="BL314" s="17" t="s">
        <v>175</v>
      </c>
      <c r="BM314" s="248" t="s">
        <v>1036</v>
      </c>
    </row>
    <row r="315" s="13" customFormat="1">
      <c r="A315" s="13"/>
      <c r="B315" s="264"/>
      <c r="C315" s="265"/>
      <c r="D315" s="250" t="s">
        <v>178</v>
      </c>
      <c r="E315" s="266" t="s">
        <v>1</v>
      </c>
      <c r="F315" s="267" t="s">
        <v>1230</v>
      </c>
      <c r="G315" s="265"/>
      <c r="H315" s="268">
        <v>1000</v>
      </c>
      <c r="I315" s="269"/>
      <c r="J315" s="265"/>
      <c r="K315" s="265"/>
      <c r="L315" s="270"/>
      <c r="M315" s="271"/>
      <c r="N315" s="272"/>
      <c r="O315" s="272"/>
      <c r="P315" s="272"/>
      <c r="Q315" s="272"/>
      <c r="R315" s="272"/>
      <c r="S315" s="272"/>
      <c r="T315" s="27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74" t="s">
        <v>178</v>
      </c>
      <c r="AU315" s="274" t="s">
        <v>89</v>
      </c>
      <c r="AV315" s="13" t="s">
        <v>89</v>
      </c>
      <c r="AW315" s="13" t="s">
        <v>36</v>
      </c>
      <c r="AX315" s="13" t="s">
        <v>80</v>
      </c>
      <c r="AY315" s="274" t="s">
        <v>170</v>
      </c>
    </row>
    <row r="316" s="14" customFormat="1">
      <c r="A316" s="14"/>
      <c r="B316" s="275"/>
      <c r="C316" s="276"/>
      <c r="D316" s="250" t="s">
        <v>178</v>
      </c>
      <c r="E316" s="277" t="s">
        <v>1</v>
      </c>
      <c r="F316" s="278" t="s">
        <v>186</v>
      </c>
      <c r="G316" s="276"/>
      <c r="H316" s="279">
        <v>1000</v>
      </c>
      <c r="I316" s="280"/>
      <c r="J316" s="276"/>
      <c r="K316" s="276"/>
      <c r="L316" s="281"/>
      <c r="M316" s="282"/>
      <c r="N316" s="283"/>
      <c r="O316" s="283"/>
      <c r="P316" s="283"/>
      <c r="Q316" s="283"/>
      <c r="R316" s="283"/>
      <c r="S316" s="283"/>
      <c r="T316" s="28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85" t="s">
        <v>178</v>
      </c>
      <c r="AU316" s="285" t="s">
        <v>89</v>
      </c>
      <c r="AV316" s="14" t="s">
        <v>175</v>
      </c>
      <c r="AW316" s="14" t="s">
        <v>36</v>
      </c>
      <c r="AX316" s="14" t="s">
        <v>87</v>
      </c>
      <c r="AY316" s="285" t="s">
        <v>170</v>
      </c>
    </row>
    <row r="317" s="2" customFormat="1" ht="16.5" customHeight="1">
      <c r="A317" s="38"/>
      <c r="B317" s="39"/>
      <c r="C317" s="236" t="s">
        <v>1037</v>
      </c>
      <c r="D317" s="236" t="s">
        <v>171</v>
      </c>
      <c r="E317" s="237" t="s">
        <v>1231</v>
      </c>
      <c r="F317" s="238" t="s">
        <v>1232</v>
      </c>
      <c r="G317" s="239" t="s">
        <v>793</v>
      </c>
      <c r="H317" s="240">
        <v>4</v>
      </c>
      <c r="I317" s="241"/>
      <c r="J317" s="242">
        <f>ROUND(I317*H317,2)</f>
        <v>0</v>
      </c>
      <c r="K317" s="243"/>
      <c r="L317" s="44"/>
      <c r="M317" s="244" t="s">
        <v>1</v>
      </c>
      <c r="N317" s="245" t="s">
        <v>45</v>
      </c>
      <c r="O317" s="91"/>
      <c r="P317" s="246">
        <f>O317*H317</f>
        <v>0</v>
      </c>
      <c r="Q317" s="246">
        <v>0.32906000000000002</v>
      </c>
      <c r="R317" s="246">
        <f>Q317*H317</f>
        <v>1.3162400000000001</v>
      </c>
      <c r="S317" s="246">
        <v>0</v>
      </c>
      <c r="T317" s="24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8" t="s">
        <v>175</v>
      </c>
      <c r="AT317" s="248" t="s">
        <v>171</v>
      </c>
      <c r="AU317" s="248" t="s">
        <v>89</v>
      </c>
      <c r="AY317" s="17" t="s">
        <v>170</v>
      </c>
      <c r="BE317" s="249">
        <f>IF(N317="základní",J317,0)</f>
        <v>0</v>
      </c>
      <c r="BF317" s="249">
        <f>IF(N317="snížená",J317,0)</f>
        <v>0</v>
      </c>
      <c r="BG317" s="249">
        <f>IF(N317="zákl. přenesená",J317,0)</f>
        <v>0</v>
      </c>
      <c r="BH317" s="249">
        <f>IF(N317="sníž. přenesená",J317,0)</f>
        <v>0</v>
      </c>
      <c r="BI317" s="249">
        <f>IF(N317="nulová",J317,0)</f>
        <v>0</v>
      </c>
      <c r="BJ317" s="17" t="s">
        <v>87</v>
      </c>
      <c r="BK317" s="249">
        <f>ROUND(I317*H317,2)</f>
        <v>0</v>
      </c>
      <c r="BL317" s="17" t="s">
        <v>175</v>
      </c>
      <c r="BM317" s="248" t="s">
        <v>1038</v>
      </c>
    </row>
    <row r="318" s="13" customFormat="1">
      <c r="A318" s="13"/>
      <c r="B318" s="264"/>
      <c r="C318" s="265"/>
      <c r="D318" s="250" t="s">
        <v>178</v>
      </c>
      <c r="E318" s="266" t="s">
        <v>1</v>
      </c>
      <c r="F318" s="267" t="s">
        <v>175</v>
      </c>
      <c r="G318" s="265"/>
      <c r="H318" s="268">
        <v>4</v>
      </c>
      <c r="I318" s="269"/>
      <c r="J318" s="265"/>
      <c r="K318" s="265"/>
      <c r="L318" s="270"/>
      <c r="M318" s="271"/>
      <c r="N318" s="272"/>
      <c r="O318" s="272"/>
      <c r="P318" s="272"/>
      <c r="Q318" s="272"/>
      <c r="R318" s="272"/>
      <c r="S318" s="272"/>
      <c r="T318" s="27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74" t="s">
        <v>178</v>
      </c>
      <c r="AU318" s="274" t="s">
        <v>89</v>
      </c>
      <c r="AV318" s="13" t="s">
        <v>89</v>
      </c>
      <c r="AW318" s="13" t="s">
        <v>36</v>
      </c>
      <c r="AX318" s="13" t="s">
        <v>80</v>
      </c>
      <c r="AY318" s="274" t="s">
        <v>170</v>
      </c>
    </row>
    <row r="319" s="14" customFormat="1">
      <c r="A319" s="14"/>
      <c r="B319" s="275"/>
      <c r="C319" s="276"/>
      <c r="D319" s="250" t="s">
        <v>178</v>
      </c>
      <c r="E319" s="277" t="s">
        <v>1</v>
      </c>
      <c r="F319" s="278" t="s">
        <v>186</v>
      </c>
      <c r="G319" s="276"/>
      <c r="H319" s="279">
        <v>4</v>
      </c>
      <c r="I319" s="280"/>
      <c r="J319" s="276"/>
      <c r="K319" s="276"/>
      <c r="L319" s="281"/>
      <c r="M319" s="282"/>
      <c r="N319" s="283"/>
      <c r="O319" s="283"/>
      <c r="P319" s="283"/>
      <c r="Q319" s="283"/>
      <c r="R319" s="283"/>
      <c r="S319" s="283"/>
      <c r="T319" s="28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85" t="s">
        <v>178</v>
      </c>
      <c r="AU319" s="285" t="s">
        <v>89</v>
      </c>
      <c r="AV319" s="14" t="s">
        <v>175</v>
      </c>
      <c r="AW319" s="14" t="s">
        <v>36</v>
      </c>
      <c r="AX319" s="14" t="s">
        <v>87</v>
      </c>
      <c r="AY319" s="285" t="s">
        <v>170</v>
      </c>
    </row>
    <row r="320" s="2" customFormat="1" ht="16.5" customHeight="1">
      <c r="A320" s="38"/>
      <c r="B320" s="39"/>
      <c r="C320" s="236" t="s">
        <v>577</v>
      </c>
      <c r="D320" s="236" t="s">
        <v>171</v>
      </c>
      <c r="E320" s="237" t="s">
        <v>1233</v>
      </c>
      <c r="F320" s="238" t="s">
        <v>1234</v>
      </c>
      <c r="G320" s="239" t="s">
        <v>793</v>
      </c>
      <c r="H320" s="240">
        <v>4</v>
      </c>
      <c r="I320" s="241"/>
      <c r="J320" s="242">
        <f>ROUND(I320*H320,2)</f>
        <v>0</v>
      </c>
      <c r="K320" s="243"/>
      <c r="L320" s="44"/>
      <c r="M320" s="244" t="s">
        <v>1</v>
      </c>
      <c r="N320" s="245" t="s">
        <v>45</v>
      </c>
      <c r="O320" s="91"/>
      <c r="P320" s="246">
        <f>O320*H320</f>
        <v>0</v>
      </c>
      <c r="Q320" s="246">
        <v>0.032000000000000001</v>
      </c>
      <c r="R320" s="246">
        <f>Q320*H320</f>
        <v>0.128</v>
      </c>
      <c r="S320" s="246">
        <v>0</v>
      </c>
      <c r="T320" s="24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8" t="s">
        <v>175</v>
      </c>
      <c r="AT320" s="248" t="s">
        <v>171</v>
      </c>
      <c r="AU320" s="248" t="s">
        <v>89</v>
      </c>
      <c r="AY320" s="17" t="s">
        <v>170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7" t="s">
        <v>87</v>
      </c>
      <c r="BK320" s="249">
        <f>ROUND(I320*H320,2)</f>
        <v>0</v>
      </c>
      <c r="BL320" s="17" t="s">
        <v>175</v>
      </c>
      <c r="BM320" s="248" t="s">
        <v>1039</v>
      </c>
    </row>
    <row r="321" s="13" customFormat="1">
      <c r="A321" s="13"/>
      <c r="B321" s="264"/>
      <c r="C321" s="265"/>
      <c r="D321" s="250" t="s">
        <v>178</v>
      </c>
      <c r="E321" s="266" t="s">
        <v>1</v>
      </c>
      <c r="F321" s="267" t="s">
        <v>175</v>
      </c>
      <c r="G321" s="265"/>
      <c r="H321" s="268">
        <v>4</v>
      </c>
      <c r="I321" s="269"/>
      <c r="J321" s="265"/>
      <c r="K321" s="265"/>
      <c r="L321" s="270"/>
      <c r="M321" s="271"/>
      <c r="N321" s="272"/>
      <c r="O321" s="272"/>
      <c r="P321" s="272"/>
      <c r="Q321" s="272"/>
      <c r="R321" s="272"/>
      <c r="S321" s="272"/>
      <c r="T321" s="27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74" t="s">
        <v>178</v>
      </c>
      <c r="AU321" s="274" t="s">
        <v>89</v>
      </c>
      <c r="AV321" s="13" t="s">
        <v>89</v>
      </c>
      <c r="AW321" s="13" t="s">
        <v>36</v>
      </c>
      <c r="AX321" s="13" t="s">
        <v>80</v>
      </c>
      <c r="AY321" s="274" t="s">
        <v>170</v>
      </c>
    </row>
    <row r="322" s="14" customFormat="1">
      <c r="A322" s="14"/>
      <c r="B322" s="275"/>
      <c r="C322" s="276"/>
      <c r="D322" s="250" t="s">
        <v>178</v>
      </c>
      <c r="E322" s="277" t="s">
        <v>1</v>
      </c>
      <c r="F322" s="278" t="s">
        <v>186</v>
      </c>
      <c r="G322" s="276"/>
      <c r="H322" s="279">
        <v>4</v>
      </c>
      <c r="I322" s="280"/>
      <c r="J322" s="276"/>
      <c r="K322" s="276"/>
      <c r="L322" s="281"/>
      <c r="M322" s="282"/>
      <c r="N322" s="283"/>
      <c r="O322" s="283"/>
      <c r="P322" s="283"/>
      <c r="Q322" s="283"/>
      <c r="R322" s="283"/>
      <c r="S322" s="283"/>
      <c r="T322" s="28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85" t="s">
        <v>178</v>
      </c>
      <c r="AU322" s="285" t="s">
        <v>89</v>
      </c>
      <c r="AV322" s="14" t="s">
        <v>175</v>
      </c>
      <c r="AW322" s="14" t="s">
        <v>36</v>
      </c>
      <c r="AX322" s="14" t="s">
        <v>87</v>
      </c>
      <c r="AY322" s="285" t="s">
        <v>170</v>
      </c>
    </row>
    <row r="323" s="2" customFormat="1" ht="16.5" customHeight="1">
      <c r="A323" s="38"/>
      <c r="B323" s="39"/>
      <c r="C323" s="236" t="s">
        <v>832</v>
      </c>
      <c r="D323" s="236" t="s">
        <v>171</v>
      </c>
      <c r="E323" s="237" t="s">
        <v>1235</v>
      </c>
      <c r="F323" s="238" t="s">
        <v>1236</v>
      </c>
      <c r="G323" s="239" t="s">
        <v>807</v>
      </c>
      <c r="H323" s="240">
        <v>706</v>
      </c>
      <c r="I323" s="241"/>
      <c r="J323" s="242">
        <f>ROUND(I323*H323,2)</f>
        <v>0</v>
      </c>
      <c r="K323" s="243"/>
      <c r="L323" s="44"/>
      <c r="M323" s="244" t="s">
        <v>1</v>
      </c>
      <c r="N323" s="245" t="s">
        <v>45</v>
      </c>
      <c r="O323" s="91"/>
      <c r="P323" s="246">
        <f>O323*H323</f>
        <v>0</v>
      </c>
      <c r="Q323" s="246">
        <v>0</v>
      </c>
      <c r="R323" s="246">
        <f>Q323*H323</f>
        <v>0</v>
      </c>
      <c r="S323" s="246">
        <v>0</v>
      </c>
      <c r="T323" s="247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8" t="s">
        <v>175</v>
      </c>
      <c r="AT323" s="248" t="s">
        <v>171</v>
      </c>
      <c r="AU323" s="248" t="s">
        <v>89</v>
      </c>
      <c r="AY323" s="17" t="s">
        <v>170</v>
      </c>
      <c r="BE323" s="249">
        <f>IF(N323="základní",J323,0)</f>
        <v>0</v>
      </c>
      <c r="BF323" s="249">
        <f>IF(N323="snížená",J323,0)</f>
        <v>0</v>
      </c>
      <c r="BG323" s="249">
        <f>IF(N323="zákl. přenesená",J323,0)</f>
        <v>0</v>
      </c>
      <c r="BH323" s="249">
        <f>IF(N323="sníž. přenesená",J323,0)</f>
        <v>0</v>
      </c>
      <c r="BI323" s="249">
        <f>IF(N323="nulová",J323,0)</f>
        <v>0</v>
      </c>
      <c r="BJ323" s="17" t="s">
        <v>87</v>
      </c>
      <c r="BK323" s="249">
        <f>ROUND(I323*H323,2)</f>
        <v>0</v>
      </c>
      <c r="BL323" s="17" t="s">
        <v>175</v>
      </c>
      <c r="BM323" s="248" t="s">
        <v>1041</v>
      </c>
    </row>
    <row r="324" s="13" customFormat="1">
      <c r="A324" s="13"/>
      <c r="B324" s="264"/>
      <c r="C324" s="265"/>
      <c r="D324" s="250" t="s">
        <v>178</v>
      </c>
      <c r="E324" s="266" t="s">
        <v>1</v>
      </c>
      <c r="F324" s="267" t="s">
        <v>1237</v>
      </c>
      <c r="G324" s="265"/>
      <c r="H324" s="268">
        <v>269</v>
      </c>
      <c r="I324" s="269"/>
      <c r="J324" s="265"/>
      <c r="K324" s="265"/>
      <c r="L324" s="270"/>
      <c r="M324" s="271"/>
      <c r="N324" s="272"/>
      <c r="O324" s="272"/>
      <c r="P324" s="272"/>
      <c r="Q324" s="272"/>
      <c r="R324" s="272"/>
      <c r="S324" s="272"/>
      <c r="T324" s="27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74" t="s">
        <v>178</v>
      </c>
      <c r="AU324" s="274" t="s">
        <v>89</v>
      </c>
      <c r="AV324" s="13" t="s">
        <v>89</v>
      </c>
      <c r="AW324" s="13" t="s">
        <v>36</v>
      </c>
      <c r="AX324" s="13" t="s">
        <v>80</v>
      </c>
      <c r="AY324" s="274" t="s">
        <v>170</v>
      </c>
    </row>
    <row r="325" s="13" customFormat="1">
      <c r="A325" s="13"/>
      <c r="B325" s="264"/>
      <c r="C325" s="265"/>
      <c r="D325" s="250" t="s">
        <v>178</v>
      </c>
      <c r="E325" s="266" t="s">
        <v>1</v>
      </c>
      <c r="F325" s="267" t="s">
        <v>1238</v>
      </c>
      <c r="G325" s="265"/>
      <c r="H325" s="268">
        <v>198</v>
      </c>
      <c r="I325" s="269"/>
      <c r="J325" s="265"/>
      <c r="K325" s="265"/>
      <c r="L325" s="270"/>
      <c r="M325" s="271"/>
      <c r="N325" s="272"/>
      <c r="O325" s="272"/>
      <c r="P325" s="272"/>
      <c r="Q325" s="272"/>
      <c r="R325" s="272"/>
      <c r="S325" s="272"/>
      <c r="T325" s="27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74" t="s">
        <v>178</v>
      </c>
      <c r="AU325" s="274" t="s">
        <v>89</v>
      </c>
      <c r="AV325" s="13" t="s">
        <v>89</v>
      </c>
      <c r="AW325" s="13" t="s">
        <v>36</v>
      </c>
      <c r="AX325" s="13" t="s">
        <v>80</v>
      </c>
      <c r="AY325" s="274" t="s">
        <v>170</v>
      </c>
    </row>
    <row r="326" s="13" customFormat="1">
      <c r="A326" s="13"/>
      <c r="B326" s="264"/>
      <c r="C326" s="265"/>
      <c r="D326" s="250" t="s">
        <v>178</v>
      </c>
      <c r="E326" s="266" t="s">
        <v>1</v>
      </c>
      <c r="F326" s="267" t="s">
        <v>1185</v>
      </c>
      <c r="G326" s="265"/>
      <c r="H326" s="268">
        <v>239</v>
      </c>
      <c r="I326" s="269"/>
      <c r="J326" s="265"/>
      <c r="K326" s="265"/>
      <c r="L326" s="270"/>
      <c r="M326" s="271"/>
      <c r="N326" s="272"/>
      <c r="O326" s="272"/>
      <c r="P326" s="272"/>
      <c r="Q326" s="272"/>
      <c r="R326" s="272"/>
      <c r="S326" s="272"/>
      <c r="T326" s="27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74" t="s">
        <v>178</v>
      </c>
      <c r="AU326" s="274" t="s">
        <v>89</v>
      </c>
      <c r="AV326" s="13" t="s">
        <v>89</v>
      </c>
      <c r="AW326" s="13" t="s">
        <v>36</v>
      </c>
      <c r="AX326" s="13" t="s">
        <v>80</v>
      </c>
      <c r="AY326" s="274" t="s">
        <v>170</v>
      </c>
    </row>
    <row r="327" s="14" customFormat="1">
      <c r="A327" s="14"/>
      <c r="B327" s="275"/>
      <c r="C327" s="276"/>
      <c r="D327" s="250" t="s">
        <v>178</v>
      </c>
      <c r="E327" s="277" t="s">
        <v>1</v>
      </c>
      <c r="F327" s="278" t="s">
        <v>186</v>
      </c>
      <c r="G327" s="276"/>
      <c r="H327" s="279">
        <v>706</v>
      </c>
      <c r="I327" s="280"/>
      <c r="J327" s="276"/>
      <c r="K327" s="276"/>
      <c r="L327" s="281"/>
      <c r="M327" s="282"/>
      <c r="N327" s="283"/>
      <c r="O327" s="283"/>
      <c r="P327" s="283"/>
      <c r="Q327" s="283"/>
      <c r="R327" s="283"/>
      <c r="S327" s="283"/>
      <c r="T327" s="28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85" t="s">
        <v>178</v>
      </c>
      <c r="AU327" s="285" t="s">
        <v>89</v>
      </c>
      <c r="AV327" s="14" t="s">
        <v>175</v>
      </c>
      <c r="AW327" s="14" t="s">
        <v>36</v>
      </c>
      <c r="AX327" s="14" t="s">
        <v>87</v>
      </c>
      <c r="AY327" s="285" t="s">
        <v>170</v>
      </c>
    </row>
    <row r="328" s="2" customFormat="1" ht="16.5" customHeight="1">
      <c r="A328" s="38"/>
      <c r="B328" s="39"/>
      <c r="C328" s="236" t="s">
        <v>582</v>
      </c>
      <c r="D328" s="236" t="s">
        <v>171</v>
      </c>
      <c r="E328" s="237" t="s">
        <v>1239</v>
      </c>
      <c r="F328" s="238" t="s">
        <v>1240</v>
      </c>
      <c r="G328" s="239" t="s">
        <v>807</v>
      </c>
      <c r="H328" s="240">
        <v>176</v>
      </c>
      <c r="I328" s="241"/>
      <c r="J328" s="242">
        <f>ROUND(I328*H328,2)</f>
        <v>0</v>
      </c>
      <c r="K328" s="243"/>
      <c r="L328" s="44"/>
      <c r="M328" s="244" t="s">
        <v>1</v>
      </c>
      <c r="N328" s="245" t="s">
        <v>45</v>
      </c>
      <c r="O328" s="91"/>
      <c r="P328" s="246">
        <f>O328*H328</f>
        <v>0</v>
      </c>
      <c r="Q328" s="246">
        <v>0</v>
      </c>
      <c r="R328" s="246">
        <f>Q328*H328</f>
        <v>0</v>
      </c>
      <c r="S328" s="246">
        <v>0</v>
      </c>
      <c r="T328" s="247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8" t="s">
        <v>175</v>
      </c>
      <c r="AT328" s="248" t="s">
        <v>171</v>
      </c>
      <c r="AU328" s="248" t="s">
        <v>89</v>
      </c>
      <c r="AY328" s="17" t="s">
        <v>170</v>
      </c>
      <c r="BE328" s="249">
        <f>IF(N328="základní",J328,0)</f>
        <v>0</v>
      </c>
      <c r="BF328" s="249">
        <f>IF(N328="snížená",J328,0)</f>
        <v>0</v>
      </c>
      <c r="BG328" s="249">
        <f>IF(N328="zákl. přenesená",J328,0)</f>
        <v>0</v>
      </c>
      <c r="BH328" s="249">
        <f>IF(N328="sníž. přenesená",J328,0)</f>
        <v>0</v>
      </c>
      <c r="BI328" s="249">
        <f>IF(N328="nulová",J328,0)</f>
        <v>0</v>
      </c>
      <c r="BJ328" s="17" t="s">
        <v>87</v>
      </c>
      <c r="BK328" s="249">
        <f>ROUND(I328*H328,2)</f>
        <v>0</v>
      </c>
      <c r="BL328" s="17" t="s">
        <v>175</v>
      </c>
      <c r="BM328" s="248" t="s">
        <v>1042</v>
      </c>
    </row>
    <row r="329" s="13" customFormat="1">
      <c r="A329" s="13"/>
      <c r="B329" s="264"/>
      <c r="C329" s="265"/>
      <c r="D329" s="250" t="s">
        <v>178</v>
      </c>
      <c r="E329" s="266" t="s">
        <v>1</v>
      </c>
      <c r="F329" s="267" t="s">
        <v>1162</v>
      </c>
      <c r="G329" s="265"/>
      <c r="H329" s="268">
        <v>176</v>
      </c>
      <c r="I329" s="269"/>
      <c r="J329" s="265"/>
      <c r="K329" s="265"/>
      <c r="L329" s="270"/>
      <c r="M329" s="271"/>
      <c r="N329" s="272"/>
      <c r="O329" s="272"/>
      <c r="P329" s="272"/>
      <c r="Q329" s="272"/>
      <c r="R329" s="272"/>
      <c r="S329" s="272"/>
      <c r="T329" s="27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74" t="s">
        <v>178</v>
      </c>
      <c r="AU329" s="274" t="s">
        <v>89</v>
      </c>
      <c r="AV329" s="13" t="s">
        <v>89</v>
      </c>
      <c r="AW329" s="13" t="s">
        <v>36</v>
      </c>
      <c r="AX329" s="13" t="s">
        <v>80</v>
      </c>
      <c r="AY329" s="274" t="s">
        <v>170</v>
      </c>
    </row>
    <row r="330" s="14" customFormat="1">
      <c r="A330" s="14"/>
      <c r="B330" s="275"/>
      <c r="C330" s="276"/>
      <c r="D330" s="250" t="s">
        <v>178</v>
      </c>
      <c r="E330" s="277" t="s">
        <v>1</v>
      </c>
      <c r="F330" s="278" t="s">
        <v>186</v>
      </c>
      <c r="G330" s="276"/>
      <c r="H330" s="279">
        <v>176</v>
      </c>
      <c r="I330" s="280"/>
      <c r="J330" s="276"/>
      <c r="K330" s="276"/>
      <c r="L330" s="281"/>
      <c r="M330" s="282"/>
      <c r="N330" s="283"/>
      <c r="O330" s="283"/>
      <c r="P330" s="283"/>
      <c r="Q330" s="283"/>
      <c r="R330" s="283"/>
      <c r="S330" s="283"/>
      <c r="T330" s="28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85" t="s">
        <v>178</v>
      </c>
      <c r="AU330" s="285" t="s">
        <v>89</v>
      </c>
      <c r="AV330" s="14" t="s">
        <v>175</v>
      </c>
      <c r="AW330" s="14" t="s">
        <v>36</v>
      </c>
      <c r="AX330" s="14" t="s">
        <v>87</v>
      </c>
      <c r="AY330" s="285" t="s">
        <v>170</v>
      </c>
    </row>
    <row r="331" s="2" customFormat="1" ht="16.5" customHeight="1">
      <c r="A331" s="38"/>
      <c r="B331" s="39"/>
      <c r="C331" s="236" t="s">
        <v>1044</v>
      </c>
      <c r="D331" s="236" t="s">
        <v>171</v>
      </c>
      <c r="E331" s="237" t="s">
        <v>1241</v>
      </c>
      <c r="F331" s="238" t="s">
        <v>1242</v>
      </c>
      <c r="G331" s="239" t="s">
        <v>807</v>
      </c>
      <c r="H331" s="240">
        <v>882</v>
      </c>
      <c r="I331" s="241"/>
      <c r="J331" s="242">
        <f>ROUND(I331*H331,2)</f>
        <v>0</v>
      </c>
      <c r="K331" s="243"/>
      <c r="L331" s="44"/>
      <c r="M331" s="244" t="s">
        <v>1</v>
      </c>
      <c r="N331" s="245" t="s">
        <v>45</v>
      </c>
      <c r="O331" s="91"/>
      <c r="P331" s="246">
        <f>O331*H331</f>
        <v>0</v>
      </c>
      <c r="Q331" s="246">
        <v>0</v>
      </c>
      <c r="R331" s="246">
        <f>Q331*H331</f>
        <v>0</v>
      </c>
      <c r="S331" s="246">
        <v>0</v>
      </c>
      <c r="T331" s="24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8" t="s">
        <v>175</v>
      </c>
      <c r="AT331" s="248" t="s">
        <v>171</v>
      </c>
      <c r="AU331" s="248" t="s">
        <v>89</v>
      </c>
      <c r="AY331" s="17" t="s">
        <v>170</v>
      </c>
      <c r="BE331" s="249">
        <f>IF(N331="základní",J331,0)</f>
        <v>0</v>
      </c>
      <c r="BF331" s="249">
        <f>IF(N331="snížená",J331,0)</f>
        <v>0</v>
      </c>
      <c r="BG331" s="249">
        <f>IF(N331="zákl. přenesená",J331,0)</f>
        <v>0</v>
      </c>
      <c r="BH331" s="249">
        <f>IF(N331="sníž. přenesená",J331,0)</f>
        <v>0</v>
      </c>
      <c r="BI331" s="249">
        <f>IF(N331="nulová",J331,0)</f>
        <v>0</v>
      </c>
      <c r="BJ331" s="17" t="s">
        <v>87</v>
      </c>
      <c r="BK331" s="249">
        <f>ROUND(I331*H331,2)</f>
        <v>0</v>
      </c>
      <c r="BL331" s="17" t="s">
        <v>175</v>
      </c>
      <c r="BM331" s="248" t="s">
        <v>1045</v>
      </c>
    </row>
    <row r="332" s="13" customFormat="1">
      <c r="A332" s="13"/>
      <c r="B332" s="264"/>
      <c r="C332" s="265"/>
      <c r="D332" s="250" t="s">
        <v>178</v>
      </c>
      <c r="E332" s="266" t="s">
        <v>1</v>
      </c>
      <c r="F332" s="267" t="s">
        <v>1237</v>
      </c>
      <c r="G332" s="265"/>
      <c r="H332" s="268">
        <v>269</v>
      </c>
      <c r="I332" s="269"/>
      <c r="J332" s="265"/>
      <c r="K332" s="265"/>
      <c r="L332" s="270"/>
      <c r="M332" s="271"/>
      <c r="N332" s="272"/>
      <c r="O332" s="272"/>
      <c r="P332" s="272"/>
      <c r="Q332" s="272"/>
      <c r="R332" s="272"/>
      <c r="S332" s="272"/>
      <c r="T332" s="27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74" t="s">
        <v>178</v>
      </c>
      <c r="AU332" s="274" t="s">
        <v>89</v>
      </c>
      <c r="AV332" s="13" t="s">
        <v>89</v>
      </c>
      <c r="AW332" s="13" t="s">
        <v>36</v>
      </c>
      <c r="AX332" s="13" t="s">
        <v>80</v>
      </c>
      <c r="AY332" s="274" t="s">
        <v>170</v>
      </c>
    </row>
    <row r="333" s="13" customFormat="1">
      <c r="A333" s="13"/>
      <c r="B333" s="264"/>
      <c r="C333" s="265"/>
      <c r="D333" s="250" t="s">
        <v>178</v>
      </c>
      <c r="E333" s="266" t="s">
        <v>1</v>
      </c>
      <c r="F333" s="267" t="s">
        <v>1238</v>
      </c>
      <c r="G333" s="265"/>
      <c r="H333" s="268">
        <v>198</v>
      </c>
      <c r="I333" s="269"/>
      <c r="J333" s="265"/>
      <c r="K333" s="265"/>
      <c r="L333" s="270"/>
      <c r="M333" s="271"/>
      <c r="N333" s="272"/>
      <c r="O333" s="272"/>
      <c r="P333" s="272"/>
      <c r="Q333" s="272"/>
      <c r="R333" s="272"/>
      <c r="S333" s="272"/>
      <c r="T333" s="27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74" t="s">
        <v>178</v>
      </c>
      <c r="AU333" s="274" t="s">
        <v>89</v>
      </c>
      <c r="AV333" s="13" t="s">
        <v>89</v>
      </c>
      <c r="AW333" s="13" t="s">
        <v>36</v>
      </c>
      <c r="AX333" s="13" t="s">
        <v>80</v>
      </c>
      <c r="AY333" s="274" t="s">
        <v>170</v>
      </c>
    </row>
    <row r="334" s="13" customFormat="1">
      <c r="A334" s="13"/>
      <c r="B334" s="264"/>
      <c r="C334" s="265"/>
      <c r="D334" s="250" t="s">
        <v>178</v>
      </c>
      <c r="E334" s="266" t="s">
        <v>1</v>
      </c>
      <c r="F334" s="267" t="s">
        <v>1162</v>
      </c>
      <c r="G334" s="265"/>
      <c r="H334" s="268">
        <v>176</v>
      </c>
      <c r="I334" s="269"/>
      <c r="J334" s="265"/>
      <c r="K334" s="265"/>
      <c r="L334" s="270"/>
      <c r="M334" s="271"/>
      <c r="N334" s="272"/>
      <c r="O334" s="272"/>
      <c r="P334" s="272"/>
      <c r="Q334" s="272"/>
      <c r="R334" s="272"/>
      <c r="S334" s="272"/>
      <c r="T334" s="27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74" t="s">
        <v>178</v>
      </c>
      <c r="AU334" s="274" t="s">
        <v>89</v>
      </c>
      <c r="AV334" s="13" t="s">
        <v>89</v>
      </c>
      <c r="AW334" s="13" t="s">
        <v>36</v>
      </c>
      <c r="AX334" s="13" t="s">
        <v>80</v>
      </c>
      <c r="AY334" s="274" t="s">
        <v>170</v>
      </c>
    </row>
    <row r="335" s="13" customFormat="1">
      <c r="A335" s="13"/>
      <c r="B335" s="264"/>
      <c r="C335" s="265"/>
      <c r="D335" s="250" t="s">
        <v>178</v>
      </c>
      <c r="E335" s="266" t="s">
        <v>1</v>
      </c>
      <c r="F335" s="267" t="s">
        <v>1185</v>
      </c>
      <c r="G335" s="265"/>
      <c r="H335" s="268">
        <v>239</v>
      </c>
      <c r="I335" s="269"/>
      <c r="J335" s="265"/>
      <c r="K335" s="265"/>
      <c r="L335" s="270"/>
      <c r="M335" s="271"/>
      <c r="N335" s="272"/>
      <c r="O335" s="272"/>
      <c r="P335" s="272"/>
      <c r="Q335" s="272"/>
      <c r="R335" s="272"/>
      <c r="S335" s="272"/>
      <c r="T335" s="27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74" t="s">
        <v>178</v>
      </c>
      <c r="AU335" s="274" t="s">
        <v>89</v>
      </c>
      <c r="AV335" s="13" t="s">
        <v>89</v>
      </c>
      <c r="AW335" s="13" t="s">
        <v>36</v>
      </c>
      <c r="AX335" s="13" t="s">
        <v>80</v>
      </c>
      <c r="AY335" s="274" t="s">
        <v>170</v>
      </c>
    </row>
    <row r="336" s="14" customFormat="1">
      <c r="A336" s="14"/>
      <c r="B336" s="275"/>
      <c r="C336" s="276"/>
      <c r="D336" s="250" t="s">
        <v>178</v>
      </c>
      <c r="E336" s="277" t="s">
        <v>1</v>
      </c>
      <c r="F336" s="278" t="s">
        <v>186</v>
      </c>
      <c r="G336" s="276"/>
      <c r="H336" s="279">
        <v>882</v>
      </c>
      <c r="I336" s="280"/>
      <c r="J336" s="276"/>
      <c r="K336" s="276"/>
      <c r="L336" s="281"/>
      <c r="M336" s="282"/>
      <c r="N336" s="283"/>
      <c r="O336" s="283"/>
      <c r="P336" s="283"/>
      <c r="Q336" s="283"/>
      <c r="R336" s="283"/>
      <c r="S336" s="283"/>
      <c r="T336" s="28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85" t="s">
        <v>178</v>
      </c>
      <c r="AU336" s="285" t="s">
        <v>89</v>
      </c>
      <c r="AV336" s="14" t="s">
        <v>175</v>
      </c>
      <c r="AW336" s="14" t="s">
        <v>36</v>
      </c>
      <c r="AX336" s="14" t="s">
        <v>87</v>
      </c>
      <c r="AY336" s="285" t="s">
        <v>170</v>
      </c>
    </row>
    <row r="337" s="2" customFormat="1" ht="33" customHeight="1">
      <c r="A337" s="38"/>
      <c r="B337" s="39"/>
      <c r="C337" s="236" t="s">
        <v>585</v>
      </c>
      <c r="D337" s="236" t="s">
        <v>171</v>
      </c>
      <c r="E337" s="237" t="s">
        <v>1243</v>
      </c>
      <c r="F337" s="238" t="s">
        <v>1244</v>
      </c>
      <c r="G337" s="239" t="s">
        <v>892</v>
      </c>
      <c r="H337" s="240">
        <v>2</v>
      </c>
      <c r="I337" s="241"/>
      <c r="J337" s="242">
        <f>ROUND(I337*H337,2)</f>
        <v>0</v>
      </c>
      <c r="K337" s="243"/>
      <c r="L337" s="44"/>
      <c r="M337" s="244" t="s">
        <v>1</v>
      </c>
      <c r="N337" s="245" t="s">
        <v>45</v>
      </c>
      <c r="O337" s="91"/>
      <c r="P337" s="246">
        <f>O337*H337</f>
        <v>0</v>
      </c>
      <c r="Q337" s="246">
        <v>0</v>
      </c>
      <c r="R337" s="246">
        <f>Q337*H337</f>
        <v>0</v>
      </c>
      <c r="S337" s="246">
        <v>0</v>
      </c>
      <c r="T337" s="24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8" t="s">
        <v>175</v>
      </c>
      <c r="AT337" s="248" t="s">
        <v>171</v>
      </c>
      <c r="AU337" s="248" t="s">
        <v>89</v>
      </c>
      <c r="AY337" s="17" t="s">
        <v>170</v>
      </c>
      <c r="BE337" s="249">
        <f>IF(N337="základní",J337,0)</f>
        <v>0</v>
      </c>
      <c r="BF337" s="249">
        <f>IF(N337="snížená",J337,0)</f>
        <v>0</v>
      </c>
      <c r="BG337" s="249">
        <f>IF(N337="zákl. přenesená",J337,0)</f>
        <v>0</v>
      </c>
      <c r="BH337" s="249">
        <f>IF(N337="sníž. přenesená",J337,0)</f>
        <v>0</v>
      </c>
      <c r="BI337" s="249">
        <f>IF(N337="nulová",J337,0)</f>
        <v>0</v>
      </c>
      <c r="BJ337" s="17" t="s">
        <v>87</v>
      </c>
      <c r="BK337" s="249">
        <f>ROUND(I337*H337,2)</f>
        <v>0</v>
      </c>
      <c r="BL337" s="17" t="s">
        <v>175</v>
      </c>
      <c r="BM337" s="248" t="s">
        <v>1046</v>
      </c>
    </row>
    <row r="338" s="13" customFormat="1">
      <c r="A338" s="13"/>
      <c r="B338" s="264"/>
      <c r="C338" s="265"/>
      <c r="D338" s="250" t="s">
        <v>178</v>
      </c>
      <c r="E338" s="266" t="s">
        <v>1</v>
      </c>
      <c r="F338" s="267" t="s">
        <v>89</v>
      </c>
      <c r="G338" s="265"/>
      <c r="H338" s="268">
        <v>2</v>
      </c>
      <c r="I338" s="269"/>
      <c r="J338" s="265"/>
      <c r="K338" s="265"/>
      <c r="L338" s="270"/>
      <c r="M338" s="271"/>
      <c r="N338" s="272"/>
      <c r="O338" s="272"/>
      <c r="P338" s="272"/>
      <c r="Q338" s="272"/>
      <c r="R338" s="272"/>
      <c r="S338" s="272"/>
      <c r="T338" s="27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74" t="s">
        <v>178</v>
      </c>
      <c r="AU338" s="274" t="s">
        <v>89</v>
      </c>
      <c r="AV338" s="13" t="s">
        <v>89</v>
      </c>
      <c r="AW338" s="13" t="s">
        <v>36</v>
      </c>
      <c r="AX338" s="13" t="s">
        <v>80</v>
      </c>
      <c r="AY338" s="274" t="s">
        <v>170</v>
      </c>
    </row>
    <row r="339" s="14" customFormat="1">
      <c r="A339" s="14"/>
      <c r="B339" s="275"/>
      <c r="C339" s="276"/>
      <c r="D339" s="250" t="s">
        <v>178</v>
      </c>
      <c r="E339" s="277" t="s">
        <v>1</v>
      </c>
      <c r="F339" s="278" t="s">
        <v>186</v>
      </c>
      <c r="G339" s="276"/>
      <c r="H339" s="279">
        <v>2</v>
      </c>
      <c r="I339" s="280"/>
      <c r="J339" s="276"/>
      <c r="K339" s="276"/>
      <c r="L339" s="281"/>
      <c r="M339" s="282"/>
      <c r="N339" s="283"/>
      <c r="O339" s="283"/>
      <c r="P339" s="283"/>
      <c r="Q339" s="283"/>
      <c r="R339" s="283"/>
      <c r="S339" s="283"/>
      <c r="T339" s="28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85" t="s">
        <v>178</v>
      </c>
      <c r="AU339" s="285" t="s">
        <v>89</v>
      </c>
      <c r="AV339" s="14" t="s">
        <v>175</v>
      </c>
      <c r="AW339" s="14" t="s">
        <v>36</v>
      </c>
      <c r="AX339" s="14" t="s">
        <v>87</v>
      </c>
      <c r="AY339" s="285" t="s">
        <v>170</v>
      </c>
    </row>
    <row r="340" s="2" customFormat="1" ht="21.75" customHeight="1">
      <c r="A340" s="38"/>
      <c r="B340" s="39"/>
      <c r="C340" s="236" t="s">
        <v>991</v>
      </c>
      <c r="D340" s="236" t="s">
        <v>171</v>
      </c>
      <c r="E340" s="237" t="s">
        <v>1245</v>
      </c>
      <c r="F340" s="238" t="s">
        <v>1246</v>
      </c>
      <c r="G340" s="239" t="s">
        <v>892</v>
      </c>
      <c r="H340" s="240">
        <v>1</v>
      </c>
      <c r="I340" s="241"/>
      <c r="J340" s="242">
        <f>ROUND(I340*H340,2)</f>
        <v>0</v>
      </c>
      <c r="K340" s="243"/>
      <c r="L340" s="44"/>
      <c r="M340" s="244" t="s">
        <v>1</v>
      </c>
      <c r="N340" s="245" t="s">
        <v>45</v>
      </c>
      <c r="O340" s="91"/>
      <c r="P340" s="246">
        <f>O340*H340</f>
        <v>0</v>
      </c>
      <c r="Q340" s="246">
        <v>0</v>
      </c>
      <c r="R340" s="246">
        <f>Q340*H340</f>
        <v>0</v>
      </c>
      <c r="S340" s="246">
        <v>0</v>
      </c>
      <c r="T340" s="24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48" t="s">
        <v>175</v>
      </c>
      <c r="AT340" s="248" t="s">
        <v>171</v>
      </c>
      <c r="AU340" s="248" t="s">
        <v>89</v>
      </c>
      <c r="AY340" s="17" t="s">
        <v>170</v>
      </c>
      <c r="BE340" s="249">
        <f>IF(N340="základní",J340,0)</f>
        <v>0</v>
      </c>
      <c r="BF340" s="249">
        <f>IF(N340="snížená",J340,0)</f>
        <v>0</v>
      </c>
      <c r="BG340" s="249">
        <f>IF(N340="zákl. přenesená",J340,0)</f>
        <v>0</v>
      </c>
      <c r="BH340" s="249">
        <f>IF(N340="sníž. přenesená",J340,0)</f>
        <v>0</v>
      </c>
      <c r="BI340" s="249">
        <f>IF(N340="nulová",J340,0)</f>
        <v>0</v>
      </c>
      <c r="BJ340" s="17" t="s">
        <v>87</v>
      </c>
      <c r="BK340" s="249">
        <f>ROUND(I340*H340,2)</f>
        <v>0</v>
      </c>
      <c r="BL340" s="17" t="s">
        <v>175</v>
      </c>
      <c r="BM340" s="248" t="s">
        <v>1047</v>
      </c>
    </row>
    <row r="341" s="13" customFormat="1">
      <c r="A341" s="13"/>
      <c r="B341" s="264"/>
      <c r="C341" s="265"/>
      <c r="D341" s="250" t="s">
        <v>178</v>
      </c>
      <c r="E341" s="266" t="s">
        <v>1</v>
      </c>
      <c r="F341" s="267" t="s">
        <v>87</v>
      </c>
      <c r="G341" s="265"/>
      <c r="H341" s="268">
        <v>1</v>
      </c>
      <c r="I341" s="269"/>
      <c r="J341" s="265"/>
      <c r="K341" s="265"/>
      <c r="L341" s="270"/>
      <c r="M341" s="271"/>
      <c r="N341" s="272"/>
      <c r="O341" s="272"/>
      <c r="P341" s="272"/>
      <c r="Q341" s="272"/>
      <c r="R341" s="272"/>
      <c r="S341" s="272"/>
      <c r="T341" s="27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74" t="s">
        <v>178</v>
      </c>
      <c r="AU341" s="274" t="s">
        <v>89</v>
      </c>
      <c r="AV341" s="13" t="s">
        <v>89</v>
      </c>
      <c r="AW341" s="13" t="s">
        <v>36</v>
      </c>
      <c r="AX341" s="13" t="s">
        <v>80</v>
      </c>
      <c r="AY341" s="274" t="s">
        <v>170</v>
      </c>
    </row>
    <row r="342" s="14" customFormat="1">
      <c r="A342" s="14"/>
      <c r="B342" s="275"/>
      <c r="C342" s="276"/>
      <c r="D342" s="250" t="s">
        <v>178</v>
      </c>
      <c r="E342" s="277" t="s">
        <v>1</v>
      </c>
      <c r="F342" s="278" t="s">
        <v>186</v>
      </c>
      <c r="G342" s="276"/>
      <c r="H342" s="279">
        <v>1</v>
      </c>
      <c r="I342" s="280"/>
      <c r="J342" s="276"/>
      <c r="K342" s="276"/>
      <c r="L342" s="281"/>
      <c r="M342" s="282"/>
      <c r="N342" s="283"/>
      <c r="O342" s="283"/>
      <c r="P342" s="283"/>
      <c r="Q342" s="283"/>
      <c r="R342" s="283"/>
      <c r="S342" s="283"/>
      <c r="T342" s="28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85" t="s">
        <v>178</v>
      </c>
      <c r="AU342" s="285" t="s">
        <v>89</v>
      </c>
      <c r="AV342" s="14" t="s">
        <v>175</v>
      </c>
      <c r="AW342" s="14" t="s">
        <v>36</v>
      </c>
      <c r="AX342" s="14" t="s">
        <v>87</v>
      </c>
      <c r="AY342" s="285" t="s">
        <v>170</v>
      </c>
    </row>
    <row r="343" s="2" customFormat="1" ht="16.5" customHeight="1">
      <c r="A343" s="38"/>
      <c r="B343" s="39"/>
      <c r="C343" s="236" t="s">
        <v>846</v>
      </c>
      <c r="D343" s="236" t="s">
        <v>171</v>
      </c>
      <c r="E343" s="237" t="s">
        <v>1247</v>
      </c>
      <c r="F343" s="238" t="s">
        <v>1248</v>
      </c>
      <c r="G343" s="239" t="s">
        <v>793</v>
      </c>
      <c r="H343" s="240">
        <v>33</v>
      </c>
      <c r="I343" s="241"/>
      <c r="J343" s="242">
        <f>ROUND(I343*H343,2)</f>
        <v>0</v>
      </c>
      <c r="K343" s="243"/>
      <c r="L343" s="44"/>
      <c r="M343" s="244" t="s">
        <v>1</v>
      </c>
      <c r="N343" s="245" t="s">
        <v>45</v>
      </c>
      <c r="O343" s="91"/>
      <c r="P343" s="246">
        <f>O343*H343</f>
        <v>0</v>
      </c>
      <c r="Q343" s="246">
        <v>0.51066</v>
      </c>
      <c r="R343" s="246">
        <f>Q343*H343</f>
        <v>16.851780000000002</v>
      </c>
      <c r="S343" s="246">
        <v>0</v>
      </c>
      <c r="T343" s="24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8" t="s">
        <v>175</v>
      </c>
      <c r="AT343" s="248" t="s">
        <v>171</v>
      </c>
      <c r="AU343" s="248" t="s">
        <v>89</v>
      </c>
      <c r="AY343" s="17" t="s">
        <v>170</v>
      </c>
      <c r="BE343" s="249">
        <f>IF(N343="základní",J343,0)</f>
        <v>0</v>
      </c>
      <c r="BF343" s="249">
        <f>IF(N343="snížená",J343,0)</f>
        <v>0</v>
      </c>
      <c r="BG343" s="249">
        <f>IF(N343="zákl. přenesená",J343,0)</f>
        <v>0</v>
      </c>
      <c r="BH343" s="249">
        <f>IF(N343="sníž. přenesená",J343,0)</f>
        <v>0</v>
      </c>
      <c r="BI343" s="249">
        <f>IF(N343="nulová",J343,0)</f>
        <v>0</v>
      </c>
      <c r="BJ343" s="17" t="s">
        <v>87</v>
      </c>
      <c r="BK343" s="249">
        <f>ROUND(I343*H343,2)</f>
        <v>0</v>
      </c>
      <c r="BL343" s="17" t="s">
        <v>175</v>
      </c>
      <c r="BM343" s="248" t="s">
        <v>486</v>
      </c>
    </row>
    <row r="344" s="13" customFormat="1">
      <c r="A344" s="13"/>
      <c r="B344" s="264"/>
      <c r="C344" s="265"/>
      <c r="D344" s="250" t="s">
        <v>178</v>
      </c>
      <c r="E344" s="266" t="s">
        <v>1</v>
      </c>
      <c r="F344" s="267" t="s">
        <v>827</v>
      </c>
      <c r="G344" s="265"/>
      <c r="H344" s="268">
        <v>33</v>
      </c>
      <c r="I344" s="269"/>
      <c r="J344" s="265"/>
      <c r="K344" s="265"/>
      <c r="L344" s="270"/>
      <c r="M344" s="271"/>
      <c r="N344" s="272"/>
      <c r="O344" s="272"/>
      <c r="P344" s="272"/>
      <c r="Q344" s="272"/>
      <c r="R344" s="272"/>
      <c r="S344" s="272"/>
      <c r="T344" s="27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74" t="s">
        <v>178</v>
      </c>
      <c r="AU344" s="274" t="s">
        <v>89</v>
      </c>
      <c r="AV344" s="13" t="s">
        <v>89</v>
      </c>
      <c r="AW344" s="13" t="s">
        <v>36</v>
      </c>
      <c r="AX344" s="13" t="s">
        <v>80</v>
      </c>
      <c r="AY344" s="274" t="s">
        <v>170</v>
      </c>
    </row>
    <row r="345" s="14" customFormat="1">
      <c r="A345" s="14"/>
      <c r="B345" s="275"/>
      <c r="C345" s="276"/>
      <c r="D345" s="250" t="s">
        <v>178</v>
      </c>
      <c r="E345" s="277" t="s">
        <v>1</v>
      </c>
      <c r="F345" s="278" t="s">
        <v>186</v>
      </c>
      <c r="G345" s="276"/>
      <c r="H345" s="279">
        <v>33</v>
      </c>
      <c r="I345" s="280"/>
      <c r="J345" s="276"/>
      <c r="K345" s="276"/>
      <c r="L345" s="281"/>
      <c r="M345" s="282"/>
      <c r="N345" s="283"/>
      <c r="O345" s="283"/>
      <c r="P345" s="283"/>
      <c r="Q345" s="283"/>
      <c r="R345" s="283"/>
      <c r="S345" s="283"/>
      <c r="T345" s="28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85" t="s">
        <v>178</v>
      </c>
      <c r="AU345" s="285" t="s">
        <v>89</v>
      </c>
      <c r="AV345" s="14" t="s">
        <v>175</v>
      </c>
      <c r="AW345" s="14" t="s">
        <v>36</v>
      </c>
      <c r="AX345" s="14" t="s">
        <v>87</v>
      </c>
      <c r="AY345" s="285" t="s">
        <v>170</v>
      </c>
    </row>
    <row r="346" s="2" customFormat="1" ht="33" customHeight="1">
      <c r="A346" s="38"/>
      <c r="B346" s="39"/>
      <c r="C346" s="236" t="s">
        <v>1050</v>
      </c>
      <c r="D346" s="236" t="s">
        <v>171</v>
      </c>
      <c r="E346" s="237" t="s">
        <v>1249</v>
      </c>
      <c r="F346" s="238" t="s">
        <v>1250</v>
      </c>
      <c r="G346" s="239" t="s">
        <v>793</v>
      </c>
      <c r="H346" s="240">
        <v>33</v>
      </c>
      <c r="I346" s="241"/>
      <c r="J346" s="242">
        <f>ROUND(I346*H346,2)</f>
        <v>0</v>
      </c>
      <c r="K346" s="243"/>
      <c r="L346" s="44"/>
      <c r="M346" s="244" t="s">
        <v>1</v>
      </c>
      <c r="N346" s="245" t="s">
        <v>45</v>
      </c>
      <c r="O346" s="91"/>
      <c r="P346" s="246">
        <f>O346*H346</f>
        <v>0</v>
      </c>
      <c r="Q346" s="246">
        <v>0.064000000000000001</v>
      </c>
      <c r="R346" s="246">
        <f>Q346*H346</f>
        <v>2.1120000000000001</v>
      </c>
      <c r="S346" s="246">
        <v>0</v>
      </c>
      <c r="T346" s="247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48" t="s">
        <v>175</v>
      </c>
      <c r="AT346" s="248" t="s">
        <v>171</v>
      </c>
      <c r="AU346" s="248" t="s">
        <v>89</v>
      </c>
      <c r="AY346" s="17" t="s">
        <v>170</v>
      </c>
      <c r="BE346" s="249">
        <f>IF(N346="základní",J346,0)</f>
        <v>0</v>
      </c>
      <c r="BF346" s="249">
        <f>IF(N346="snížená",J346,0)</f>
        <v>0</v>
      </c>
      <c r="BG346" s="249">
        <f>IF(N346="zákl. přenesená",J346,0)</f>
        <v>0</v>
      </c>
      <c r="BH346" s="249">
        <f>IF(N346="sníž. přenesená",J346,0)</f>
        <v>0</v>
      </c>
      <c r="BI346" s="249">
        <f>IF(N346="nulová",J346,0)</f>
        <v>0</v>
      </c>
      <c r="BJ346" s="17" t="s">
        <v>87</v>
      </c>
      <c r="BK346" s="249">
        <f>ROUND(I346*H346,2)</f>
        <v>0</v>
      </c>
      <c r="BL346" s="17" t="s">
        <v>175</v>
      </c>
      <c r="BM346" s="248" t="s">
        <v>1051</v>
      </c>
    </row>
    <row r="347" s="13" customFormat="1">
      <c r="A347" s="13"/>
      <c r="B347" s="264"/>
      <c r="C347" s="265"/>
      <c r="D347" s="250" t="s">
        <v>178</v>
      </c>
      <c r="E347" s="266" t="s">
        <v>1</v>
      </c>
      <c r="F347" s="267" t="s">
        <v>827</v>
      </c>
      <c r="G347" s="265"/>
      <c r="H347" s="268">
        <v>33</v>
      </c>
      <c r="I347" s="269"/>
      <c r="J347" s="265"/>
      <c r="K347" s="265"/>
      <c r="L347" s="270"/>
      <c r="M347" s="271"/>
      <c r="N347" s="272"/>
      <c r="O347" s="272"/>
      <c r="P347" s="272"/>
      <c r="Q347" s="272"/>
      <c r="R347" s="272"/>
      <c r="S347" s="272"/>
      <c r="T347" s="27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74" t="s">
        <v>178</v>
      </c>
      <c r="AU347" s="274" t="s">
        <v>89</v>
      </c>
      <c r="AV347" s="13" t="s">
        <v>89</v>
      </c>
      <c r="AW347" s="13" t="s">
        <v>36</v>
      </c>
      <c r="AX347" s="13" t="s">
        <v>80</v>
      </c>
      <c r="AY347" s="274" t="s">
        <v>170</v>
      </c>
    </row>
    <row r="348" s="14" customFormat="1">
      <c r="A348" s="14"/>
      <c r="B348" s="275"/>
      <c r="C348" s="276"/>
      <c r="D348" s="250" t="s">
        <v>178</v>
      </c>
      <c r="E348" s="277" t="s">
        <v>1</v>
      </c>
      <c r="F348" s="278" t="s">
        <v>186</v>
      </c>
      <c r="G348" s="276"/>
      <c r="H348" s="279">
        <v>33</v>
      </c>
      <c r="I348" s="280"/>
      <c r="J348" s="276"/>
      <c r="K348" s="276"/>
      <c r="L348" s="281"/>
      <c r="M348" s="282"/>
      <c r="N348" s="283"/>
      <c r="O348" s="283"/>
      <c r="P348" s="283"/>
      <c r="Q348" s="283"/>
      <c r="R348" s="283"/>
      <c r="S348" s="283"/>
      <c r="T348" s="28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85" t="s">
        <v>178</v>
      </c>
      <c r="AU348" s="285" t="s">
        <v>89</v>
      </c>
      <c r="AV348" s="14" t="s">
        <v>175</v>
      </c>
      <c r="AW348" s="14" t="s">
        <v>36</v>
      </c>
      <c r="AX348" s="14" t="s">
        <v>87</v>
      </c>
      <c r="AY348" s="285" t="s">
        <v>170</v>
      </c>
    </row>
    <row r="349" s="11" customFormat="1" ht="22.8" customHeight="1">
      <c r="A349" s="11"/>
      <c r="B349" s="222"/>
      <c r="C349" s="223"/>
      <c r="D349" s="224" t="s">
        <v>79</v>
      </c>
      <c r="E349" s="295" t="s">
        <v>894</v>
      </c>
      <c r="F349" s="295" t="s">
        <v>895</v>
      </c>
      <c r="G349" s="223"/>
      <c r="H349" s="223"/>
      <c r="I349" s="226"/>
      <c r="J349" s="296">
        <f>BK349</f>
        <v>0</v>
      </c>
      <c r="K349" s="223"/>
      <c r="L349" s="228"/>
      <c r="M349" s="229"/>
      <c r="N349" s="230"/>
      <c r="O349" s="230"/>
      <c r="P349" s="231">
        <f>P350</f>
        <v>0</v>
      </c>
      <c r="Q349" s="230"/>
      <c r="R349" s="231">
        <f>R350</f>
        <v>0</v>
      </c>
      <c r="S349" s="230"/>
      <c r="T349" s="232">
        <f>T350</f>
        <v>0</v>
      </c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R349" s="233" t="s">
        <v>87</v>
      </c>
      <c r="AT349" s="234" t="s">
        <v>79</v>
      </c>
      <c r="AU349" s="234" t="s">
        <v>87</v>
      </c>
      <c r="AY349" s="233" t="s">
        <v>170</v>
      </c>
      <c r="BK349" s="235">
        <f>BK350</f>
        <v>0</v>
      </c>
    </row>
    <row r="350" s="2" customFormat="1" ht="16.5" customHeight="1">
      <c r="A350" s="38"/>
      <c r="B350" s="39"/>
      <c r="C350" s="236" t="s">
        <v>850</v>
      </c>
      <c r="D350" s="236" t="s">
        <v>171</v>
      </c>
      <c r="E350" s="237" t="s">
        <v>897</v>
      </c>
      <c r="F350" s="238" t="s">
        <v>898</v>
      </c>
      <c r="G350" s="239" t="s">
        <v>778</v>
      </c>
      <c r="H350" s="240">
        <v>143.25299999999999</v>
      </c>
      <c r="I350" s="241"/>
      <c r="J350" s="242">
        <f>ROUND(I350*H350,2)</f>
        <v>0</v>
      </c>
      <c r="K350" s="243"/>
      <c r="L350" s="44"/>
      <c r="M350" s="297" t="s">
        <v>1</v>
      </c>
      <c r="N350" s="298" t="s">
        <v>45</v>
      </c>
      <c r="O350" s="299"/>
      <c r="P350" s="300">
        <f>O350*H350</f>
        <v>0</v>
      </c>
      <c r="Q350" s="300">
        <v>0</v>
      </c>
      <c r="R350" s="300">
        <f>Q350*H350</f>
        <v>0</v>
      </c>
      <c r="S350" s="300">
        <v>0</v>
      </c>
      <c r="T350" s="301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48" t="s">
        <v>175</v>
      </c>
      <c r="AT350" s="248" t="s">
        <v>171</v>
      </c>
      <c r="AU350" s="248" t="s">
        <v>89</v>
      </c>
      <c r="AY350" s="17" t="s">
        <v>170</v>
      </c>
      <c r="BE350" s="249">
        <f>IF(N350="základní",J350,0)</f>
        <v>0</v>
      </c>
      <c r="BF350" s="249">
        <f>IF(N350="snížená",J350,0)</f>
        <v>0</v>
      </c>
      <c r="BG350" s="249">
        <f>IF(N350="zákl. přenesená",J350,0)</f>
        <v>0</v>
      </c>
      <c r="BH350" s="249">
        <f>IF(N350="sníž. přenesená",J350,0)</f>
        <v>0</v>
      </c>
      <c r="BI350" s="249">
        <f>IF(N350="nulová",J350,0)</f>
        <v>0</v>
      </c>
      <c r="BJ350" s="17" t="s">
        <v>87</v>
      </c>
      <c r="BK350" s="249">
        <f>ROUND(I350*H350,2)</f>
        <v>0</v>
      </c>
      <c r="BL350" s="17" t="s">
        <v>175</v>
      </c>
      <c r="BM350" s="248" t="s">
        <v>1055</v>
      </c>
    </row>
    <row r="351" s="2" customFormat="1" ht="6.96" customHeight="1">
      <c r="A351" s="38"/>
      <c r="B351" s="66"/>
      <c r="C351" s="67"/>
      <c r="D351" s="67"/>
      <c r="E351" s="67"/>
      <c r="F351" s="67"/>
      <c r="G351" s="67"/>
      <c r="H351" s="67"/>
      <c r="I351" s="192"/>
      <c r="J351" s="67"/>
      <c r="K351" s="67"/>
      <c r="L351" s="44"/>
      <c r="M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</row>
  </sheetData>
  <sheetProtection sheet="1" autoFilter="0" formatColumns="0" formatRows="0" objects="1" scenarios="1" spinCount="100000" saltValue="0qtLoOO9DecgWg19ZJTG38ypBjkikRLmDsT22lOEpVMySbzSYz9SdAvDCTUIR1zmzxy2bQ23Z87vD6SVv54MWA==" hashValue="Zpg9EVdhSv6/6gUoRsIlpvDq30eSiURk3lJmcmyVlPizwgy+QVJ/O7TDyl9TbA4X6HRNarPdv5zVbH0mlxYpYA==" algorithmName="SHA-512" password="CC35"/>
  <autoFilter ref="C125:K35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145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1251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23. 3. 2021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6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37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39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40</v>
      </c>
      <c r="E30" s="38"/>
      <c r="F30" s="38"/>
      <c r="G30" s="38"/>
      <c r="H30" s="38"/>
      <c r="I30" s="154"/>
      <c r="J30" s="166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42</v>
      </c>
      <c r="G32" s="38"/>
      <c r="H32" s="38"/>
      <c r="I32" s="168" t="s">
        <v>41</v>
      </c>
      <c r="J32" s="167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44</v>
      </c>
      <c r="E33" s="152" t="s">
        <v>45</v>
      </c>
      <c r="F33" s="170">
        <f>ROUND((SUM(BE126:BE215)),  2)</f>
        <v>0</v>
      </c>
      <c r="G33" s="38"/>
      <c r="H33" s="38"/>
      <c r="I33" s="171">
        <v>0.20999999999999999</v>
      </c>
      <c r="J33" s="170">
        <f>ROUND(((SUM(BE126:BE215))*I33),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46</v>
      </c>
      <c r="F34" s="170">
        <f>ROUND((SUM(BF126:BF215)),  2)</f>
        <v>0</v>
      </c>
      <c r="G34" s="38"/>
      <c r="H34" s="38"/>
      <c r="I34" s="171">
        <v>0.14999999999999999</v>
      </c>
      <c r="J34" s="170">
        <f>ROUND(((SUM(BF126:BF215))*I34),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47</v>
      </c>
      <c r="F35" s="170">
        <f>ROUND((SUM(BG126:BG215)),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48</v>
      </c>
      <c r="F36" s="170">
        <f>ROUND((SUM(BH126:BH215)),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0">
        <f>ROUND((SUM(BI126:BI215)),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50</v>
      </c>
      <c r="E39" s="174"/>
      <c r="F39" s="174"/>
      <c r="G39" s="175" t="s">
        <v>51</v>
      </c>
      <c r="H39" s="176" t="s">
        <v>52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145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SO.304 - Přeložka výtlačného vodovodního potrubí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Litomyšl</v>
      </c>
      <c r="G89" s="40"/>
      <c r="H89" s="40"/>
      <c r="I89" s="156" t="s">
        <v>22</v>
      </c>
      <c r="J89" s="79" t="str">
        <f>IF(J12="","",J12)</f>
        <v>23. 3. 2021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Litomyšl</v>
      </c>
      <c r="G91" s="40"/>
      <c r="H91" s="40"/>
      <c r="I91" s="156" t="s">
        <v>32</v>
      </c>
      <c r="J91" s="36" t="str">
        <f>E21</f>
        <v>K I P spol. s r. 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150</v>
      </c>
      <c r="D94" s="198"/>
      <c r="E94" s="198"/>
      <c r="F94" s="198"/>
      <c r="G94" s="198"/>
      <c r="H94" s="198"/>
      <c r="I94" s="199"/>
      <c r="J94" s="200" t="s">
        <v>151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152</v>
      </c>
      <c r="D96" s="40"/>
      <c r="E96" s="40"/>
      <c r="F96" s="40"/>
      <c r="G96" s="40"/>
      <c r="H96" s="40"/>
      <c r="I96" s="154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153</v>
      </c>
    </row>
    <row r="97" s="9" customFormat="1" ht="24.96" customHeight="1">
      <c r="A97" s="9"/>
      <c r="B97" s="202"/>
      <c r="C97" s="203"/>
      <c r="D97" s="204" t="s">
        <v>1252</v>
      </c>
      <c r="E97" s="205"/>
      <c r="F97" s="205"/>
      <c r="G97" s="205"/>
      <c r="H97" s="205"/>
      <c r="I97" s="206"/>
      <c r="J97" s="207">
        <f>J127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5" customFormat="1" ht="19.92" customHeight="1">
      <c r="A98" s="15"/>
      <c r="B98" s="289"/>
      <c r="C98" s="133"/>
      <c r="D98" s="290" t="s">
        <v>720</v>
      </c>
      <c r="E98" s="291"/>
      <c r="F98" s="291"/>
      <c r="G98" s="291"/>
      <c r="H98" s="291"/>
      <c r="I98" s="292"/>
      <c r="J98" s="293">
        <f>J128</f>
        <v>0</v>
      </c>
      <c r="K98" s="133"/>
      <c r="L98" s="294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="15" customFormat="1" ht="19.92" customHeight="1">
      <c r="A99" s="15"/>
      <c r="B99" s="289"/>
      <c r="C99" s="133"/>
      <c r="D99" s="290" t="s">
        <v>721</v>
      </c>
      <c r="E99" s="291"/>
      <c r="F99" s="291"/>
      <c r="G99" s="291"/>
      <c r="H99" s="291"/>
      <c r="I99" s="292"/>
      <c r="J99" s="293">
        <f>J135</f>
        <v>0</v>
      </c>
      <c r="K99" s="133"/>
      <c r="L99" s="294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="15" customFormat="1" ht="19.92" customHeight="1">
      <c r="A100" s="15"/>
      <c r="B100" s="289"/>
      <c r="C100" s="133"/>
      <c r="D100" s="290" t="s">
        <v>722</v>
      </c>
      <c r="E100" s="291"/>
      <c r="F100" s="291"/>
      <c r="G100" s="291"/>
      <c r="H100" s="291"/>
      <c r="I100" s="292"/>
      <c r="J100" s="293">
        <f>J142</f>
        <v>0</v>
      </c>
      <c r="K100" s="133"/>
      <c r="L100" s="294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="15" customFormat="1" ht="19.92" customHeight="1">
      <c r="A101" s="15"/>
      <c r="B101" s="289"/>
      <c r="C101" s="133"/>
      <c r="D101" s="290" t="s">
        <v>723</v>
      </c>
      <c r="E101" s="291"/>
      <c r="F101" s="291"/>
      <c r="G101" s="291"/>
      <c r="H101" s="291"/>
      <c r="I101" s="292"/>
      <c r="J101" s="293">
        <f>J149</f>
        <v>0</v>
      </c>
      <c r="K101" s="133"/>
      <c r="L101" s="294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="15" customFormat="1" ht="19.92" customHeight="1">
      <c r="A102" s="15"/>
      <c r="B102" s="289"/>
      <c r="C102" s="133"/>
      <c r="D102" s="290" t="s">
        <v>724</v>
      </c>
      <c r="E102" s="291"/>
      <c r="F102" s="291"/>
      <c r="G102" s="291"/>
      <c r="H102" s="291"/>
      <c r="I102" s="292"/>
      <c r="J102" s="293">
        <f>J163</f>
        <v>0</v>
      </c>
      <c r="K102" s="133"/>
      <c r="L102" s="294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</row>
    <row r="103" s="15" customFormat="1" ht="19.92" customHeight="1">
      <c r="A103" s="15"/>
      <c r="B103" s="289"/>
      <c r="C103" s="133"/>
      <c r="D103" s="290" t="s">
        <v>1104</v>
      </c>
      <c r="E103" s="291"/>
      <c r="F103" s="291"/>
      <c r="G103" s="291"/>
      <c r="H103" s="291"/>
      <c r="I103" s="292"/>
      <c r="J103" s="293">
        <f>J167</f>
        <v>0</v>
      </c>
      <c r="K103" s="133"/>
      <c r="L103" s="294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="15" customFormat="1" ht="19.92" customHeight="1">
      <c r="A104" s="15"/>
      <c r="B104" s="289"/>
      <c r="C104" s="133"/>
      <c r="D104" s="290" t="s">
        <v>725</v>
      </c>
      <c r="E104" s="291"/>
      <c r="F104" s="291"/>
      <c r="G104" s="291"/>
      <c r="H104" s="291"/>
      <c r="I104" s="292"/>
      <c r="J104" s="293">
        <f>J177</f>
        <v>0</v>
      </c>
      <c r="K104" s="133"/>
      <c r="L104" s="294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="15" customFormat="1" ht="19.92" customHeight="1">
      <c r="A105" s="15"/>
      <c r="B105" s="289"/>
      <c r="C105" s="133"/>
      <c r="D105" s="290" t="s">
        <v>726</v>
      </c>
      <c r="E105" s="291"/>
      <c r="F105" s="291"/>
      <c r="G105" s="291"/>
      <c r="H105" s="291"/>
      <c r="I105" s="292"/>
      <c r="J105" s="293">
        <f>J201</f>
        <v>0</v>
      </c>
      <c r="K105" s="133"/>
      <c r="L105" s="294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="15" customFormat="1" ht="19.92" customHeight="1">
      <c r="A106" s="15"/>
      <c r="B106" s="289"/>
      <c r="C106" s="133"/>
      <c r="D106" s="290" t="s">
        <v>727</v>
      </c>
      <c r="E106" s="291"/>
      <c r="F106" s="291"/>
      <c r="G106" s="291"/>
      <c r="H106" s="291"/>
      <c r="I106" s="292"/>
      <c r="J106" s="293">
        <f>J214</f>
        <v>0</v>
      </c>
      <c r="K106" s="133"/>
      <c r="L106" s="294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192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195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157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3.25" customHeight="1">
      <c r="A116" s="38"/>
      <c r="B116" s="39"/>
      <c r="C116" s="40"/>
      <c r="D116" s="40"/>
      <c r="E116" s="196" t="str">
        <f>E7</f>
        <v>Zainvestování území pro RD v lokalitě Babka Litomyšl, REVIZE Č.1. – 03/2021</v>
      </c>
      <c r="F116" s="32"/>
      <c r="G116" s="32"/>
      <c r="H116" s="32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145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SO.304 - Přeložka výtlačného vodovodního potrubí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Litomyšl</v>
      </c>
      <c r="G120" s="40"/>
      <c r="H120" s="40"/>
      <c r="I120" s="156" t="s">
        <v>22</v>
      </c>
      <c r="J120" s="79" t="str">
        <f>IF(J12="","",J12)</f>
        <v>23. 3. 2021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Město Litomyšl</v>
      </c>
      <c r="G122" s="40"/>
      <c r="H122" s="40"/>
      <c r="I122" s="156" t="s">
        <v>32</v>
      </c>
      <c r="J122" s="36" t="str">
        <f>E21</f>
        <v>K I P spol. s r. 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IF(E18="","",E18)</f>
        <v>Vyplň údaj</v>
      </c>
      <c r="G123" s="40"/>
      <c r="H123" s="40"/>
      <c r="I123" s="156" t="s">
        <v>37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0" customFormat="1" ht="29.28" customHeight="1">
      <c r="A125" s="209"/>
      <c r="B125" s="210"/>
      <c r="C125" s="211" t="s">
        <v>158</v>
      </c>
      <c r="D125" s="212" t="s">
        <v>65</v>
      </c>
      <c r="E125" s="212" t="s">
        <v>61</v>
      </c>
      <c r="F125" s="212" t="s">
        <v>62</v>
      </c>
      <c r="G125" s="212" t="s">
        <v>159</v>
      </c>
      <c r="H125" s="212" t="s">
        <v>160</v>
      </c>
      <c r="I125" s="213" t="s">
        <v>161</v>
      </c>
      <c r="J125" s="214" t="s">
        <v>151</v>
      </c>
      <c r="K125" s="215" t="s">
        <v>162</v>
      </c>
      <c r="L125" s="216"/>
      <c r="M125" s="100" t="s">
        <v>1</v>
      </c>
      <c r="N125" s="101" t="s">
        <v>44</v>
      </c>
      <c r="O125" s="101" t="s">
        <v>163</v>
      </c>
      <c r="P125" s="101" t="s">
        <v>164</v>
      </c>
      <c r="Q125" s="101" t="s">
        <v>165</v>
      </c>
      <c r="R125" s="101" t="s">
        <v>166</v>
      </c>
      <c r="S125" s="101" t="s">
        <v>167</v>
      </c>
      <c r="T125" s="102" t="s">
        <v>168</v>
      </c>
      <c r="U125" s="209"/>
      <c r="V125" s="209"/>
      <c r="W125" s="209"/>
      <c r="X125" s="209"/>
      <c r="Y125" s="209"/>
      <c r="Z125" s="209"/>
      <c r="AA125" s="209"/>
      <c r="AB125" s="209"/>
      <c r="AC125" s="209"/>
      <c r="AD125" s="209"/>
      <c r="AE125" s="209"/>
    </row>
    <row r="126" s="2" customFormat="1" ht="22.8" customHeight="1">
      <c r="A126" s="38"/>
      <c r="B126" s="39"/>
      <c r="C126" s="107" t="s">
        <v>169</v>
      </c>
      <c r="D126" s="40"/>
      <c r="E126" s="40"/>
      <c r="F126" s="40"/>
      <c r="G126" s="40"/>
      <c r="H126" s="40"/>
      <c r="I126" s="154"/>
      <c r="J126" s="217">
        <f>BK126</f>
        <v>0</v>
      </c>
      <c r="K126" s="40"/>
      <c r="L126" s="44"/>
      <c r="M126" s="103"/>
      <c r="N126" s="218"/>
      <c r="O126" s="104"/>
      <c r="P126" s="219">
        <f>P127</f>
        <v>0</v>
      </c>
      <c r="Q126" s="104"/>
      <c r="R126" s="219">
        <f>R127</f>
        <v>592.9172077500001</v>
      </c>
      <c r="S126" s="104"/>
      <c r="T126" s="220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153</v>
      </c>
      <c r="BK126" s="221">
        <f>BK127</f>
        <v>0</v>
      </c>
    </row>
    <row r="127" s="11" customFormat="1" ht="25.92" customHeight="1">
      <c r="A127" s="11"/>
      <c r="B127" s="222"/>
      <c r="C127" s="223"/>
      <c r="D127" s="224" t="s">
        <v>79</v>
      </c>
      <c r="E127" s="225" t="s">
        <v>728</v>
      </c>
      <c r="F127" s="225" t="s">
        <v>129</v>
      </c>
      <c r="G127" s="223"/>
      <c r="H127" s="223"/>
      <c r="I127" s="226"/>
      <c r="J127" s="227">
        <f>BK127</f>
        <v>0</v>
      </c>
      <c r="K127" s="223"/>
      <c r="L127" s="228"/>
      <c r="M127" s="229"/>
      <c r="N127" s="230"/>
      <c r="O127" s="230"/>
      <c r="P127" s="231">
        <f>P128+P135+P142+P149+P163+P167+P177+P201+P214</f>
        <v>0</v>
      </c>
      <c r="Q127" s="230"/>
      <c r="R127" s="231">
        <f>R128+R135+R142+R149+R163+R167+R177+R201+R214</f>
        <v>592.9172077500001</v>
      </c>
      <c r="S127" s="230"/>
      <c r="T127" s="232">
        <f>T128+T135+T142+T149+T163+T167+T177+T201+T214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3" t="s">
        <v>87</v>
      </c>
      <c r="AT127" s="234" t="s">
        <v>79</v>
      </c>
      <c r="AU127" s="234" t="s">
        <v>80</v>
      </c>
      <c r="AY127" s="233" t="s">
        <v>170</v>
      </c>
      <c r="BK127" s="235">
        <f>BK128+BK135+BK142+BK149+BK163+BK167+BK177+BK201+BK214</f>
        <v>0</v>
      </c>
    </row>
    <row r="128" s="11" customFormat="1" ht="22.8" customHeight="1">
      <c r="A128" s="11"/>
      <c r="B128" s="222"/>
      <c r="C128" s="223"/>
      <c r="D128" s="224" t="s">
        <v>79</v>
      </c>
      <c r="E128" s="295" t="s">
        <v>469</v>
      </c>
      <c r="F128" s="295" t="s">
        <v>729</v>
      </c>
      <c r="G128" s="223"/>
      <c r="H128" s="223"/>
      <c r="I128" s="226"/>
      <c r="J128" s="296">
        <f>BK128</f>
        <v>0</v>
      </c>
      <c r="K128" s="223"/>
      <c r="L128" s="228"/>
      <c r="M128" s="229"/>
      <c r="N128" s="230"/>
      <c r="O128" s="230"/>
      <c r="P128" s="231">
        <f>SUM(P129:P134)</f>
        <v>0</v>
      </c>
      <c r="Q128" s="230"/>
      <c r="R128" s="231">
        <f>SUM(R129:R134)</f>
        <v>0</v>
      </c>
      <c r="S128" s="230"/>
      <c r="T128" s="232">
        <f>SUM(T129:T134)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33" t="s">
        <v>87</v>
      </c>
      <c r="AT128" s="234" t="s">
        <v>79</v>
      </c>
      <c r="AU128" s="234" t="s">
        <v>87</v>
      </c>
      <c r="AY128" s="233" t="s">
        <v>170</v>
      </c>
      <c r="BK128" s="235">
        <f>SUM(BK129:BK134)</f>
        <v>0</v>
      </c>
    </row>
    <row r="129" s="2" customFormat="1" ht="16.5" customHeight="1">
      <c r="A129" s="38"/>
      <c r="B129" s="39"/>
      <c r="C129" s="236" t="s">
        <v>87</v>
      </c>
      <c r="D129" s="236" t="s">
        <v>171</v>
      </c>
      <c r="E129" s="237" t="s">
        <v>1105</v>
      </c>
      <c r="F129" s="238" t="s">
        <v>1106</v>
      </c>
      <c r="G129" s="239" t="s">
        <v>732</v>
      </c>
      <c r="H129" s="240">
        <v>278.85000000000002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45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175</v>
      </c>
      <c r="AT129" s="248" t="s">
        <v>171</v>
      </c>
      <c r="AU129" s="248" t="s">
        <v>89</v>
      </c>
      <c r="AY129" s="17" t="s">
        <v>170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87</v>
      </c>
      <c r="BK129" s="249">
        <f>ROUND(I129*H129,2)</f>
        <v>0</v>
      </c>
      <c r="BL129" s="17" t="s">
        <v>175</v>
      </c>
      <c r="BM129" s="248" t="s">
        <v>89</v>
      </c>
    </row>
    <row r="130" s="13" customFormat="1">
      <c r="A130" s="13"/>
      <c r="B130" s="264"/>
      <c r="C130" s="265"/>
      <c r="D130" s="250" t="s">
        <v>178</v>
      </c>
      <c r="E130" s="266" t="s">
        <v>1</v>
      </c>
      <c r="F130" s="267" t="s">
        <v>1253</v>
      </c>
      <c r="G130" s="265"/>
      <c r="H130" s="268">
        <v>278.85000000000002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4" t="s">
        <v>178</v>
      </c>
      <c r="AU130" s="274" t="s">
        <v>89</v>
      </c>
      <c r="AV130" s="13" t="s">
        <v>89</v>
      </c>
      <c r="AW130" s="13" t="s">
        <v>36</v>
      </c>
      <c r="AX130" s="13" t="s">
        <v>80</v>
      </c>
      <c r="AY130" s="274" t="s">
        <v>170</v>
      </c>
    </row>
    <row r="131" s="14" customFormat="1">
      <c r="A131" s="14"/>
      <c r="B131" s="275"/>
      <c r="C131" s="276"/>
      <c r="D131" s="250" t="s">
        <v>178</v>
      </c>
      <c r="E131" s="277" t="s">
        <v>1</v>
      </c>
      <c r="F131" s="278" t="s">
        <v>186</v>
      </c>
      <c r="G131" s="276"/>
      <c r="H131" s="279">
        <v>278.85000000000002</v>
      </c>
      <c r="I131" s="280"/>
      <c r="J131" s="276"/>
      <c r="K131" s="276"/>
      <c r="L131" s="281"/>
      <c r="M131" s="282"/>
      <c r="N131" s="283"/>
      <c r="O131" s="283"/>
      <c r="P131" s="283"/>
      <c r="Q131" s="283"/>
      <c r="R131" s="283"/>
      <c r="S131" s="283"/>
      <c r="T131" s="28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85" t="s">
        <v>178</v>
      </c>
      <c r="AU131" s="285" t="s">
        <v>89</v>
      </c>
      <c r="AV131" s="14" t="s">
        <v>175</v>
      </c>
      <c r="AW131" s="14" t="s">
        <v>36</v>
      </c>
      <c r="AX131" s="14" t="s">
        <v>87</v>
      </c>
      <c r="AY131" s="285" t="s">
        <v>170</v>
      </c>
    </row>
    <row r="132" s="2" customFormat="1" ht="16.5" customHeight="1">
      <c r="A132" s="38"/>
      <c r="B132" s="39"/>
      <c r="C132" s="236" t="s">
        <v>89</v>
      </c>
      <c r="D132" s="236" t="s">
        <v>171</v>
      </c>
      <c r="E132" s="237" t="s">
        <v>730</v>
      </c>
      <c r="F132" s="238" t="s">
        <v>731</v>
      </c>
      <c r="G132" s="239" t="s">
        <v>732</v>
      </c>
      <c r="H132" s="240">
        <v>140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45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175</v>
      </c>
      <c r="AT132" s="248" t="s">
        <v>171</v>
      </c>
      <c r="AU132" s="248" t="s">
        <v>89</v>
      </c>
      <c r="AY132" s="17" t="s">
        <v>170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87</v>
      </c>
      <c r="BK132" s="249">
        <f>ROUND(I132*H132,2)</f>
        <v>0</v>
      </c>
      <c r="BL132" s="17" t="s">
        <v>175</v>
      </c>
      <c r="BM132" s="248" t="s">
        <v>175</v>
      </c>
    </row>
    <row r="133" s="13" customFormat="1">
      <c r="A133" s="13"/>
      <c r="B133" s="264"/>
      <c r="C133" s="265"/>
      <c r="D133" s="250" t="s">
        <v>178</v>
      </c>
      <c r="E133" s="266" t="s">
        <v>1</v>
      </c>
      <c r="F133" s="267" t="s">
        <v>1085</v>
      </c>
      <c r="G133" s="265"/>
      <c r="H133" s="268">
        <v>140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4" t="s">
        <v>178</v>
      </c>
      <c r="AU133" s="274" t="s">
        <v>89</v>
      </c>
      <c r="AV133" s="13" t="s">
        <v>89</v>
      </c>
      <c r="AW133" s="13" t="s">
        <v>36</v>
      </c>
      <c r="AX133" s="13" t="s">
        <v>80</v>
      </c>
      <c r="AY133" s="274" t="s">
        <v>170</v>
      </c>
    </row>
    <row r="134" s="14" customFormat="1">
      <c r="A134" s="14"/>
      <c r="B134" s="275"/>
      <c r="C134" s="276"/>
      <c r="D134" s="250" t="s">
        <v>178</v>
      </c>
      <c r="E134" s="277" t="s">
        <v>1</v>
      </c>
      <c r="F134" s="278" t="s">
        <v>186</v>
      </c>
      <c r="G134" s="276"/>
      <c r="H134" s="279">
        <v>140</v>
      </c>
      <c r="I134" s="280"/>
      <c r="J134" s="276"/>
      <c r="K134" s="276"/>
      <c r="L134" s="281"/>
      <c r="M134" s="282"/>
      <c r="N134" s="283"/>
      <c r="O134" s="283"/>
      <c r="P134" s="283"/>
      <c r="Q134" s="283"/>
      <c r="R134" s="283"/>
      <c r="S134" s="283"/>
      <c r="T134" s="28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5" t="s">
        <v>178</v>
      </c>
      <c r="AU134" s="285" t="s">
        <v>89</v>
      </c>
      <c r="AV134" s="14" t="s">
        <v>175</v>
      </c>
      <c r="AW134" s="14" t="s">
        <v>36</v>
      </c>
      <c r="AX134" s="14" t="s">
        <v>87</v>
      </c>
      <c r="AY134" s="285" t="s">
        <v>170</v>
      </c>
    </row>
    <row r="135" s="11" customFormat="1" ht="22.8" customHeight="1">
      <c r="A135" s="11"/>
      <c r="B135" s="222"/>
      <c r="C135" s="223"/>
      <c r="D135" s="224" t="s">
        <v>79</v>
      </c>
      <c r="E135" s="295" t="s">
        <v>8</v>
      </c>
      <c r="F135" s="295" t="s">
        <v>741</v>
      </c>
      <c r="G135" s="223"/>
      <c r="H135" s="223"/>
      <c r="I135" s="226"/>
      <c r="J135" s="296">
        <f>BK135</f>
        <v>0</v>
      </c>
      <c r="K135" s="223"/>
      <c r="L135" s="228"/>
      <c r="M135" s="229"/>
      <c r="N135" s="230"/>
      <c r="O135" s="230"/>
      <c r="P135" s="231">
        <f>SUM(P136:P141)</f>
        <v>0</v>
      </c>
      <c r="Q135" s="230"/>
      <c r="R135" s="231">
        <f>SUM(R136:R141)</f>
        <v>0.55212300000000003</v>
      </c>
      <c r="S135" s="230"/>
      <c r="T135" s="232">
        <f>SUM(T136:T141)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33" t="s">
        <v>87</v>
      </c>
      <c r="AT135" s="234" t="s">
        <v>79</v>
      </c>
      <c r="AU135" s="234" t="s">
        <v>87</v>
      </c>
      <c r="AY135" s="233" t="s">
        <v>170</v>
      </c>
      <c r="BK135" s="235">
        <f>SUM(BK136:BK141)</f>
        <v>0</v>
      </c>
    </row>
    <row r="136" s="2" customFormat="1" ht="16.5" customHeight="1">
      <c r="A136" s="38"/>
      <c r="B136" s="39"/>
      <c r="C136" s="236" t="s">
        <v>197</v>
      </c>
      <c r="D136" s="236" t="s">
        <v>171</v>
      </c>
      <c r="E136" s="237" t="s">
        <v>742</v>
      </c>
      <c r="F136" s="238" t="s">
        <v>743</v>
      </c>
      <c r="G136" s="239" t="s">
        <v>744</v>
      </c>
      <c r="H136" s="240">
        <v>557.70000000000005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45</v>
      </c>
      <c r="O136" s="91"/>
      <c r="P136" s="246">
        <f>O136*H136</f>
        <v>0</v>
      </c>
      <c r="Q136" s="246">
        <v>0.00098999999999999999</v>
      </c>
      <c r="R136" s="246">
        <f>Q136*H136</f>
        <v>0.55212300000000003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175</v>
      </c>
      <c r="AT136" s="248" t="s">
        <v>171</v>
      </c>
      <c r="AU136" s="248" t="s">
        <v>89</v>
      </c>
      <c r="AY136" s="17" t="s">
        <v>170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87</v>
      </c>
      <c r="BK136" s="249">
        <f>ROUND(I136*H136,2)</f>
        <v>0</v>
      </c>
      <c r="BL136" s="17" t="s">
        <v>175</v>
      </c>
      <c r="BM136" s="248" t="s">
        <v>200</v>
      </c>
    </row>
    <row r="137" s="13" customFormat="1">
      <c r="A137" s="13"/>
      <c r="B137" s="264"/>
      <c r="C137" s="265"/>
      <c r="D137" s="250" t="s">
        <v>178</v>
      </c>
      <c r="E137" s="266" t="s">
        <v>1</v>
      </c>
      <c r="F137" s="267" t="s">
        <v>1254</v>
      </c>
      <c r="G137" s="265"/>
      <c r="H137" s="268">
        <v>557.70000000000005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4" t="s">
        <v>178</v>
      </c>
      <c r="AU137" s="274" t="s">
        <v>89</v>
      </c>
      <c r="AV137" s="13" t="s">
        <v>89</v>
      </c>
      <c r="AW137" s="13" t="s">
        <v>36</v>
      </c>
      <c r="AX137" s="13" t="s">
        <v>80</v>
      </c>
      <c r="AY137" s="274" t="s">
        <v>170</v>
      </c>
    </row>
    <row r="138" s="14" customFormat="1">
      <c r="A138" s="14"/>
      <c r="B138" s="275"/>
      <c r="C138" s="276"/>
      <c r="D138" s="250" t="s">
        <v>178</v>
      </c>
      <c r="E138" s="277" t="s">
        <v>1</v>
      </c>
      <c r="F138" s="278" t="s">
        <v>186</v>
      </c>
      <c r="G138" s="276"/>
      <c r="H138" s="279">
        <v>557.70000000000005</v>
      </c>
      <c r="I138" s="280"/>
      <c r="J138" s="276"/>
      <c r="K138" s="276"/>
      <c r="L138" s="281"/>
      <c r="M138" s="282"/>
      <c r="N138" s="283"/>
      <c r="O138" s="283"/>
      <c r="P138" s="283"/>
      <c r="Q138" s="283"/>
      <c r="R138" s="283"/>
      <c r="S138" s="283"/>
      <c r="T138" s="28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5" t="s">
        <v>178</v>
      </c>
      <c r="AU138" s="285" t="s">
        <v>89</v>
      </c>
      <c r="AV138" s="14" t="s">
        <v>175</v>
      </c>
      <c r="AW138" s="14" t="s">
        <v>36</v>
      </c>
      <c r="AX138" s="14" t="s">
        <v>87</v>
      </c>
      <c r="AY138" s="285" t="s">
        <v>170</v>
      </c>
    </row>
    <row r="139" s="2" customFormat="1" ht="16.5" customHeight="1">
      <c r="A139" s="38"/>
      <c r="B139" s="39"/>
      <c r="C139" s="236" t="s">
        <v>175</v>
      </c>
      <c r="D139" s="236" t="s">
        <v>171</v>
      </c>
      <c r="E139" s="237" t="s">
        <v>750</v>
      </c>
      <c r="F139" s="238" t="s">
        <v>751</v>
      </c>
      <c r="G139" s="239" t="s">
        <v>744</v>
      </c>
      <c r="H139" s="240">
        <v>557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45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175</v>
      </c>
      <c r="AT139" s="248" t="s">
        <v>171</v>
      </c>
      <c r="AU139" s="248" t="s">
        <v>89</v>
      </c>
      <c r="AY139" s="17" t="s">
        <v>170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87</v>
      </c>
      <c r="BK139" s="249">
        <f>ROUND(I139*H139,2)</f>
        <v>0</v>
      </c>
      <c r="BL139" s="17" t="s">
        <v>175</v>
      </c>
      <c r="BM139" s="248" t="s">
        <v>214</v>
      </c>
    </row>
    <row r="140" s="13" customFormat="1">
      <c r="A140" s="13"/>
      <c r="B140" s="264"/>
      <c r="C140" s="265"/>
      <c r="D140" s="250" t="s">
        <v>178</v>
      </c>
      <c r="E140" s="266" t="s">
        <v>1</v>
      </c>
      <c r="F140" s="267" t="s">
        <v>1255</v>
      </c>
      <c r="G140" s="265"/>
      <c r="H140" s="268">
        <v>557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4" t="s">
        <v>178</v>
      </c>
      <c r="AU140" s="274" t="s">
        <v>89</v>
      </c>
      <c r="AV140" s="13" t="s">
        <v>89</v>
      </c>
      <c r="AW140" s="13" t="s">
        <v>36</v>
      </c>
      <c r="AX140" s="13" t="s">
        <v>80</v>
      </c>
      <c r="AY140" s="274" t="s">
        <v>170</v>
      </c>
    </row>
    <row r="141" s="14" customFormat="1">
      <c r="A141" s="14"/>
      <c r="B141" s="275"/>
      <c r="C141" s="276"/>
      <c r="D141" s="250" t="s">
        <v>178</v>
      </c>
      <c r="E141" s="277" t="s">
        <v>1</v>
      </c>
      <c r="F141" s="278" t="s">
        <v>186</v>
      </c>
      <c r="G141" s="276"/>
      <c r="H141" s="279">
        <v>557</v>
      </c>
      <c r="I141" s="280"/>
      <c r="J141" s="276"/>
      <c r="K141" s="276"/>
      <c r="L141" s="281"/>
      <c r="M141" s="282"/>
      <c r="N141" s="283"/>
      <c r="O141" s="283"/>
      <c r="P141" s="283"/>
      <c r="Q141" s="283"/>
      <c r="R141" s="283"/>
      <c r="S141" s="283"/>
      <c r="T141" s="28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5" t="s">
        <v>178</v>
      </c>
      <c r="AU141" s="285" t="s">
        <v>89</v>
      </c>
      <c r="AV141" s="14" t="s">
        <v>175</v>
      </c>
      <c r="AW141" s="14" t="s">
        <v>36</v>
      </c>
      <c r="AX141" s="14" t="s">
        <v>87</v>
      </c>
      <c r="AY141" s="285" t="s">
        <v>170</v>
      </c>
    </row>
    <row r="142" s="11" customFormat="1" ht="22.8" customHeight="1">
      <c r="A142" s="11"/>
      <c r="B142" s="222"/>
      <c r="C142" s="223"/>
      <c r="D142" s="224" t="s">
        <v>79</v>
      </c>
      <c r="E142" s="295" t="s">
        <v>253</v>
      </c>
      <c r="F142" s="295" t="s">
        <v>753</v>
      </c>
      <c r="G142" s="223"/>
      <c r="H142" s="223"/>
      <c r="I142" s="226"/>
      <c r="J142" s="296">
        <f>BK142</f>
        <v>0</v>
      </c>
      <c r="K142" s="223"/>
      <c r="L142" s="228"/>
      <c r="M142" s="229"/>
      <c r="N142" s="230"/>
      <c r="O142" s="230"/>
      <c r="P142" s="231">
        <f>SUM(P143:P148)</f>
        <v>0</v>
      </c>
      <c r="Q142" s="230"/>
      <c r="R142" s="231">
        <f>SUM(R143:R148)</f>
        <v>0</v>
      </c>
      <c r="S142" s="230"/>
      <c r="T142" s="232">
        <f>SUM(T143:T148)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33" t="s">
        <v>87</v>
      </c>
      <c r="AT142" s="234" t="s">
        <v>79</v>
      </c>
      <c r="AU142" s="234" t="s">
        <v>87</v>
      </c>
      <c r="AY142" s="233" t="s">
        <v>170</v>
      </c>
      <c r="BK142" s="235">
        <f>SUM(BK143:BK148)</f>
        <v>0</v>
      </c>
    </row>
    <row r="143" s="2" customFormat="1" ht="16.5" customHeight="1">
      <c r="A143" s="38"/>
      <c r="B143" s="39"/>
      <c r="C143" s="236" t="s">
        <v>226</v>
      </c>
      <c r="D143" s="236" t="s">
        <v>171</v>
      </c>
      <c r="E143" s="237" t="s">
        <v>754</v>
      </c>
      <c r="F143" s="238" t="s">
        <v>755</v>
      </c>
      <c r="G143" s="239" t="s">
        <v>732</v>
      </c>
      <c r="H143" s="240">
        <v>139.5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45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175</v>
      </c>
      <c r="AT143" s="248" t="s">
        <v>171</v>
      </c>
      <c r="AU143" s="248" t="s">
        <v>89</v>
      </c>
      <c r="AY143" s="17" t="s">
        <v>170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87</v>
      </c>
      <c r="BK143" s="249">
        <f>ROUND(I143*H143,2)</f>
        <v>0</v>
      </c>
      <c r="BL143" s="17" t="s">
        <v>175</v>
      </c>
      <c r="BM143" s="248" t="s">
        <v>230</v>
      </c>
    </row>
    <row r="144" s="13" customFormat="1">
      <c r="A144" s="13"/>
      <c r="B144" s="264"/>
      <c r="C144" s="265"/>
      <c r="D144" s="250" t="s">
        <v>178</v>
      </c>
      <c r="E144" s="266" t="s">
        <v>1</v>
      </c>
      <c r="F144" s="267" t="s">
        <v>1256</v>
      </c>
      <c r="G144" s="265"/>
      <c r="H144" s="268">
        <v>139.5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4" t="s">
        <v>178</v>
      </c>
      <c r="AU144" s="274" t="s">
        <v>89</v>
      </c>
      <c r="AV144" s="13" t="s">
        <v>89</v>
      </c>
      <c r="AW144" s="13" t="s">
        <v>36</v>
      </c>
      <c r="AX144" s="13" t="s">
        <v>80</v>
      </c>
      <c r="AY144" s="274" t="s">
        <v>170</v>
      </c>
    </row>
    <row r="145" s="14" customFormat="1">
      <c r="A145" s="14"/>
      <c r="B145" s="275"/>
      <c r="C145" s="276"/>
      <c r="D145" s="250" t="s">
        <v>178</v>
      </c>
      <c r="E145" s="277" t="s">
        <v>1</v>
      </c>
      <c r="F145" s="278" t="s">
        <v>186</v>
      </c>
      <c r="G145" s="276"/>
      <c r="H145" s="279">
        <v>139.5</v>
      </c>
      <c r="I145" s="280"/>
      <c r="J145" s="276"/>
      <c r="K145" s="276"/>
      <c r="L145" s="281"/>
      <c r="M145" s="282"/>
      <c r="N145" s="283"/>
      <c r="O145" s="283"/>
      <c r="P145" s="283"/>
      <c r="Q145" s="283"/>
      <c r="R145" s="283"/>
      <c r="S145" s="283"/>
      <c r="T145" s="28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5" t="s">
        <v>178</v>
      </c>
      <c r="AU145" s="285" t="s">
        <v>89</v>
      </c>
      <c r="AV145" s="14" t="s">
        <v>175</v>
      </c>
      <c r="AW145" s="14" t="s">
        <v>36</v>
      </c>
      <c r="AX145" s="14" t="s">
        <v>87</v>
      </c>
      <c r="AY145" s="285" t="s">
        <v>170</v>
      </c>
    </row>
    <row r="146" s="2" customFormat="1" ht="16.5" customHeight="1">
      <c r="A146" s="38"/>
      <c r="B146" s="39"/>
      <c r="C146" s="236" t="s">
        <v>200</v>
      </c>
      <c r="D146" s="236" t="s">
        <v>171</v>
      </c>
      <c r="E146" s="237" t="s">
        <v>757</v>
      </c>
      <c r="F146" s="238" t="s">
        <v>758</v>
      </c>
      <c r="G146" s="239" t="s">
        <v>732</v>
      </c>
      <c r="H146" s="240">
        <v>279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45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175</v>
      </c>
      <c r="AT146" s="248" t="s">
        <v>171</v>
      </c>
      <c r="AU146" s="248" t="s">
        <v>89</v>
      </c>
      <c r="AY146" s="17" t="s">
        <v>170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87</v>
      </c>
      <c r="BK146" s="249">
        <f>ROUND(I146*H146,2)</f>
        <v>0</v>
      </c>
      <c r="BL146" s="17" t="s">
        <v>175</v>
      </c>
      <c r="BM146" s="248" t="s">
        <v>236</v>
      </c>
    </row>
    <row r="147" s="13" customFormat="1">
      <c r="A147" s="13"/>
      <c r="B147" s="264"/>
      <c r="C147" s="265"/>
      <c r="D147" s="250" t="s">
        <v>178</v>
      </c>
      <c r="E147" s="266" t="s">
        <v>1</v>
      </c>
      <c r="F147" s="267" t="s">
        <v>1257</v>
      </c>
      <c r="G147" s="265"/>
      <c r="H147" s="268">
        <v>279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4" t="s">
        <v>178</v>
      </c>
      <c r="AU147" s="274" t="s">
        <v>89</v>
      </c>
      <c r="AV147" s="13" t="s">
        <v>89</v>
      </c>
      <c r="AW147" s="13" t="s">
        <v>36</v>
      </c>
      <c r="AX147" s="13" t="s">
        <v>80</v>
      </c>
      <c r="AY147" s="274" t="s">
        <v>170</v>
      </c>
    </row>
    <row r="148" s="14" customFormat="1">
      <c r="A148" s="14"/>
      <c r="B148" s="275"/>
      <c r="C148" s="276"/>
      <c r="D148" s="250" t="s">
        <v>178</v>
      </c>
      <c r="E148" s="277" t="s">
        <v>1</v>
      </c>
      <c r="F148" s="278" t="s">
        <v>186</v>
      </c>
      <c r="G148" s="276"/>
      <c r="H148" s="279">
        <v>279</v>
      </c>
      <c r="I148" s="280"/>
      <c r="J148" s="276"/>
      <c r="K148" s="276"/>
      <c r="L148" s="281"/>
      <c r="M148" s="282"/>
      <c r="N148" s="283"/>
      <c r="O148" s="283"/>
      <c r="P148" s="283"/>
      <c r="Q148" s="283"/>
      <c r="R148" s="283"/>
      <c r="S148" s="283"/>
      <c r="T148" s="28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5" t="s">
        <v>178</v>
      </c>
      <c r="AU148" s="285" t="s">
        <v>89</v>
      </c>
      <c r="AV148" s="14" t="s">
        <v>175</v>
      </c>
      <c r="AW148" s="14" t="s">
        <v>36</v>
      </c>
      <c r="AX148" s="14" t="s">
        <v>87</v>
      </c>
      <c r="AY148" s="285" t="s">
        <v>170</v>
      </c>
    </row>
    <row r="149" s="11" customFormat="1" ht="22.8" customHeight="1">
      <c r="A149" s="11"/>
      <c r="B149" s="222"/>
      <c r="C149" s="223"/>
      <c r="D149" s="224" t="s">
        <v>79</v>
      </c>
      <c r="E149" s="295" t="s">
        <v>502</v>
      </c>
      <c r="F149" s="295" t="s">
        <v>760</v>
      </c>
      <c r="G149" s="223"/>
      <c r="H149" s="223"/>
      <c r="I149" s="226"/>
      <c r="J149" s="296">
        <f>BK149</f>
        <v>0</v>
      </c>
      <c r="K149" s="223"/>
      <c r="L149" s="228"/>
      <c r="M149" s="229"/>
      <c r="N149" s="230"/>
      <c r="O149" s="230"/>
      <c r="P149" s="231">
        <f>SUM(P150:P162)</f>
        <v>0</v>
      </c>
      <c r="Q149" s="230"/>
      <c r="R149" s="231">
        <f>SUM(R150:R162)</f>
        <v>526.59749999999997</v>
      </c>
      <c r="S149" s="230"/>
      <c r="T149" s="232">
        <f>SUM(T150:T162)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33" t="s">
        <v>87</v>
      </c>
      <c r="AT149" s="234" t="s">
        <v>79</v>
      </c>
      <c r="AU149" s="234" t="s">
        <v>87</v>
      </c>
      <c r="AY149" s="233" t="s">
        <v>170</v>
      </c>
      <c r="BK149" s="235">
        <f>SUM(BK150:BK162)</f>
        <v>0</v>
      </c>
    </row>
    <row r="150" s="2" customFormat="1" ht="16.5" customHeight="1">
      <c r="A150" s="38"/>
      <c r="B150" s="39"/>
      <c r="C150" s="236" t="s">
        <v>244</v>
      </c>
      <c r="D150" s="236" t="s">
        <v>171</v>
      </c>
      <c r="E150" s="237" t="s">
        <v>761</v>
      </c>
      <c r="F150" s="238" t="s">
        <v>762</v>
      </c>
      <c r="G150" s="239" t="s">
        <v>732</v>
      </c>
      <c r="H150" s="240">
        <v>117.97499999999999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45</v>
      </c>
      <c r="O150" s="91"/>
      <c r="P150" s="246">
        <f>O150*H150</f>
        <v>0</v>
      </c>
      <c r="Q150" s="246">
        <v>1.7</v>
      </c>
      <c r="R150" s="246">
        <f>Q150*H150</f>
        <v>200.55749999999998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175</v>
      </c>
      <c r="AT150" s="248" t="s">
        <v>171</v>
      </c>
      <c r="AU150" s="248" t="s">
        <v>89</v>
      </c>
      <c r="AY150" s="17" t="s">
        <v>170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87</v>
      </c>
      <c r="BK150" s="249">
        <f>ROUND(I150*H150,2)</f>
        <v>0</v>
      </c>
      <c r="BL150" s="17" t="s">
        <v>175</v>
      </c>
      <c r="BM150" s="248" t="s">
        <v>247</v>
      </c>
    </row>
    <row r="151" s="12" customFormat="1">
      <c r="A151" s="12"/>
      <c r="B151" s="254"/>
      <c r="C151" s="255"/>
      <c r="D151" s="250" t="s">
        <v>178</v>
      </c>
      <c r="E151" s="256" t="s">
        <v>1</v>
      </c>
      <c r="F151" s="257" t="s">
        <v>763</v>
      </c>
      <c r="G151" s="255"/>
      <c r="H151" s="256" t="s">
        <v>1</v>
      </c>
      <c r="I151" s="258"/>
      <c r="J151" s="255"/>
      <c r="K151" s="255"/>
      <c r="L151" s="259"/>
      <c r="M151" s="260"/>
      <c r="N151" s="261"/>
      <c r="O151" s="261"/>
      <c r="P151" s="261"/>
      <c r="Q151" s="261"/>
      <c r="R151" s="261"/>
      <c r="S151" s="261"/>
      <c r="T151" s="26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63" t="s">
        <v>178</v>
      </c>
      <c r="AU151" s="263" t="s">
        <v>89</v>
      </c>
      <c r="AV151" s="12" t="s">
        <v>87</v>
      </c>
      <c r="AW151" s="12" t="s">
        <v>36</v>
      </c>
      <c r="AX151" s="12" t="s">
        <v>80</v>
      </c>
      <c r="AY151" s="263" t="s">
        <v>170</v>
      </c>
    </row>
    <row r="152" s="13" customFormat="1">
      <c r="A152" s="13"/>
      <c r="B152" s="264"/>
      <c r="C152" s="265"/>
      <c r="D152" s="250" t="s">
        <v>178</v>
      </c>
      <c r="E152" s="266" t="s">
        <v>1</v>
      </c>
      <c r="F152" s="267" t="s">
        <v>1258</v>
      </c>
      <c r="G152" s="265"/>
      <c r="H152" s="268">
        <v>117.97499999999999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4" t="s">
        <v>178</v>
      </c>
      <c r="AU152" s="274" t="s">
        <v>89</v>
      </c>
      <c r="AV152" s="13" t="s">
        <v>89</v>
      </c>
      <c r="AW152" s="13" t="s">
        <v>36</v>
      </c>
      <c r="AX152" s="13" t="s">
        <v>80</v>
      </c>
      <c r="AY152" s="274" t="s">
        <v>170</v>
      </c>
    </row>
    <row r="153" s="14" customFormat="1">
      <c r="A153" s="14"/>
      <c r="B153" s="275"/>
      <c r="C153" s="276"/>
      <c r="D153" s="250" t="s">
        <v>178</v>
      </c>
      <c r="E153" s="277" t="s">
        <v>1</v>
      </c>
      <c r="F153" s="278" t="s">
        <v>186</v>
      </c>
      <c r="G153" s="276"/>
      <c r="H153" s="279">
        <v>117.97499999999999</v>
      </c>
      <c r="I153" s="280"/>
      <c r="J153" s="276"/>
      <c r="K153" s="276"/>
      <c r="L153" s="281"/>
      <c r="M153" s="282"/>
      <c r="N153" s="283"/>
      <c r="O153" s="283"/>
      <c r="P153" s="283"/>
      <c r="Q153" s="283"/>
      <c r="R153" s="283"/>
      <c r="S153" s="283"/>
      <c r="T153" s="28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5" t="s">
        <v>178</v>
      </c>
      <c r="AU153" s="285" t="s">
        <v>89</v>
      </c>
      <c r="AV153" s="14" t="s">
        <v>175</v>
      </c>
      <c r="AW153" s="14" t="s">
        <v>36</v>
      </c>
      <c r="AX153" s="14" t="s">
        <v>87</v>
      </c>
      <c r="AY153" s="285" t="s">
        <v>170</v>
      </c>
    </row>
    <row r="154" s="2" customFormat="1" ht="16.5" customHeight="1">
      <c r="A154" s="38"/>
      <c r="B154" s="39"/>
      <c r="C154" s="236" t="s">
        <v>214</v>
      </c>
      <c r="D154" s="236" t="s">
        <v>171</v>
      </c>
      <c r="E154" s="237" t="s">
        <v>769</v>
      </c>
      <c r="F154" s="238" t="s">
        <v>770</v>
      </c>
      <c r="G154" s="239" t="s">
        <v>732</v>
      </c>
      <c r="H154" s="240">
        <v>171.59999999999999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45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175</v>
      </c>
      <c r="AT154" s="248" t="s">
        <v>171</v>
      </c>
      <c r="AU154" s="248" t="s">
        <v>89</v>
      </c>
      <c r="AY154" s="17" t="s">
        <v>170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87</v>
      </c>
      <c r="BK154" s="249">
        <f>ROUND(I154*H154,2)</f>
        <v>0</v>
      </c>
      <c r="BL154" s="17" t="s">
        <v>175</v>
      </c>
      <c r="BM154" s="248" t="s">
        <v>253</v>
      </c>
    </row>
    <row r="155" s="13" customFormat="1">
      <c r="A155" s="13"/>
      <c r="B155" s="264"/>
      <c r="C155" s="265"/>
      <c r="D155" s="250" t="s">
        <v>178</v>
      </c>
      <c r="E155" s="266" t="s">
        <v>1</v>
      </c>
      <c r="F155" s="267" t="s">
        <v>1259</v>
      </c>
      <c r="G155" s="265"/>
      <c r="H155" s="268">
        <v>171.59999999999999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4" t="s">
        <v>178</v>
      </c>
      <c r="AU155" s="274" t="s">
        <v>89</v>
      </c>
      <c r="AV155" s="13" t="s">
        <v>89</v>
      </c>
      <c r="AW155" s="13" t="s">
        <v>36</v>
      </c>
      <c r="AX155" s="13" t="s">
        <v>80</v>
      </c>
      <c r="AY155" s="274" t="s">
        <v>170</v>
      </c>
    </row>
    <row r="156" s="14" customFormat="1">
      <c r="A156" s="14"/>
      <c r="B156" s="275"/>
      <c r="C156" s="276"/>
      <c r="D156" s="250" t="s">
        <v>178</v>
      </c>
      <c r="E156" s="277" t="s">
        <v>1</v>
      </c>
      <c r="F156" s="278" t="s">
        <v>186</v>
      </c>
      <c r="G156" s="276"/>
      <c r="H156" s="279">
        <v>171.59999999999999</v>
      </c>
      <c r="I156" s="280"/>
      <c r="J156" s="276"/>
      <c r="K156" s="276"/>
      <c r="L156" s="281"/>
      <c r="M156" s="282"/>
      <c r="N156" s="283"/>
      <c r="O156" s="283"/>
      <c r="P156" s="283"/>
      <c r="Q156" s="283"/>
      <c r="R156" s="283"/>
      <c r="S156" s="283"/>
      <c r="T156" s="28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85" t="s">
        <v>178</v>
      </c>
      <c r="AU156" s="285" t="s">
        <v>89</v>
      </c>
      <c r="AV156" s="14" t="s">
        <v>175</v>
      </c>
      <c r="AW156" s="14" t="s">
        <v>36</v>
      </c>
      <c r="AX156" s="14" t="s">
        <v>87</v>
      </c>
      <c r="AY156" s="285" t="s">
        <v>170</v>
      </c>
    </row>
    <row r="157" s="2" customFormat="1" ht="16.5" customHeight="1">
      <c r="A157" s="38"/>
      <c r="B157" s="39"/>
      <c r="C157" s="236" t="s">
        <v>256</v>
      </c>
      <c r="D157" s="236" t="s">
        <v>171</v>
      </c>
      <c r="E157" s="237" t="s">
        <v>776</v>
      </c>
      <c r="F157" s="238" t="s">
        <v>777</v>
      </c>
      <c r="G157" s="239" t="s">
        <v>778</v>
      </c>
      <c r="H157" s="240">
        <v>326.04000000000002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45</v>
      </c>
      <c r="O157" s="91"/>
      <c r="P157" s="246">
        <f>O157*H157</f>
        <v>0</v>
      </c>
      <c r="Q157" s="246">
        <v>1</v>
      </c>
      <c r="R157" s="246">
        <f>Q157*H157</f>
        <v>326.04000000000002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175</v>
      </c>
      <c r="AT157" s="248" t="s">
        <v>171</v>
      </c>
      <c r="AU157" s="248" t="s">
        <v>89</v>
      </c>
      <c r="AY157" s="17" t="s">
        <v>170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87</v>
      </c>
      <c r="BK157" s="249">
        <f>ROUND(I157*H157,2)</f>
        <v>0</v>
      </c>
      <c r="BL157" s="17" t="s">
        <v>175</v>
      </c>
      <c r="BM157" s="248" t="s">
        <v>259</v>
      </c>
    </row>
    <row r="158" s="13" customFormat="1">
      <c r="A158" s="13"/>
      <c r="B158" s="264"/>
      <c r="C158" s="265"/>
      <c r="D158" s="250" t="s">
        <v>178</v>
      </c>
      <c r="E158" s="266" t="s">
        <v>1</v>
      </c>
      <c r="F158" s="267" t="s">
        <v>1260</v>
      </c>
      <c r="G158" s="265"/>
      <c r="H158" s="268">
        <v>326.04000000000002</v>
      </c>
      <c r="I158" s="269"/>
      <c r="J158" s="265"/>
      <c r="K158" s="265"/>
      <c r="L158" s="270"/>
      <c r="M158" s="271"/>
      <c r="N158" s="272"/>
      <c r="O158" s="272"/>
      <c r="P158" s="272"/>
      <c r="Q158" s="272"/>
      <c r="R158" s="272"/>
      <c r="S158" s="272"/>
      <c r="T158" s="27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4" t="s">
        <v>178</v>
      </c>
      <c r="AU158" s="274" t="s">
        <v>89</v>
      </c>
      <c r="AV158" s="13" t="s">
        <v>89</v>
      </c>
      <c r="AW158" s="13" t="s">
        <v>36</v>
      </c>
      <c r="AX158" s="13" t="s">
        <v>80</v>
      </c>
      <c r="AY158" s="274" t="s">
        <v>170</v>
      </c>
    </row>
    <row r="159" s="14" customFormat="1">
      <c r="A159" s="14"/>
      <c r="B159" s="275"/>
      <c r="C159" s="276"/>
      <c r="D159" s="250" t="s">
        <v>178</v>
      </c>
      <c r="E159" s="277" t="s">
        <v>1</v>
      </c>
      <c r="F159" s="278" t="s">
        <v>186</v>
      </c>
      <c r="G159" s="276"/>
      <c r="H159" s="279">
        <v>326.04000000000002</v>
      </c>
      <c r="I159" s="280"/>
      <c r="J159" s="276"/>
      <c r="K159" s="276"/>
      <c r="L159" s="281"/>
      <c r="M159" s="282"/>
      <c r="N159" s="283"/>
      <c r="O159" s="283"/>
      <c r="P159" s="283"/>
      <c r="Q159" s="283"/>
      <c r="R159" s="283"/>
      <c r="S159" s="283"/>
      <c r="T159" s="28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5" t="s">
        <v>178</v>
      </c>
      <c r="AU159" s="285" t="s">
        <v>89</v>
      </c>
      <c r="AV159" s="14" t="s">
        <v>175</v>
      </c>
      <c r="AW159" s="14" t="s">
        <v>36</v>
      </c>
      <c r="AX159" s="14" t="s">
        <v>87</v>
      </c>
      <c r="AY159" s="285" t="s">
        <v>170</v>
      </c>
    </row>
    <row r="160" s="2" customFormat="1" ht="16.5" customHeight="1">
      <c r="A160" s="38"/>
      <c r="B160" s="39"/>
      <c r="C160" s="236" t="s">
        <v>230</v>
      </c>
      <c r="D160" s="236" t="s">
        <v>171</v>
      </c>
      <c r="E160" s="237" t="s">
        <v>780</v>
      </c>
      <c r="F160" s="238" t="s">
        <v>781</v>
      </c>
      <c r="G160" s="239" t="s">
        <v>732</v>
      </c>
      <c r="H160" s="240">
        <v>279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45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175</v>
      </c>
      <c r="AT160" s="248" t="s">
        <v>171</v>
      </c>
      <c r="AU160" s="248" t="s">
        <v>89</v>
      </c>
      <c r="AY160" s="17" t="s">
        <v>170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87</v>
      </c>
      <c r="BK160" s="249">
        <f>ROUND(I160*H160,2)</f>
        <v>0</v>
      </c>
      <c r="BL160" s="17" t="s">
        <v>175</v>
      </c>
      <c r="BM160" s="248" t="s">
        <v>270</v>
      </c>
    </row>
    <row r="161" s="13" customFormat="1">
      <c r="A161" s="13"/>
      <c r="B161" s="264"/>
      <c r="C161" s="265"/>
      <c r="D161" s="250" t="s">
        <v>178</v>
      </c>
      <c r="E161" s="266" t="s">
        <v>1</v>
      </c>
      <c r="F161" s="267" t="s">
        <v>1257</v>
      </c>
      <c r="G161" s="265"/>
      <c r="H161" s="268">
        <v>279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4" t="s">
        <v>178</v>
      </c>
      <c r="AU161" s="274" t="s">
        <v>89</v>
      </c>
      <c r="AV161" s="13" t="s">
        <v>89</v>
      </c>
      <c r="AW161" s="13" t="s">
        <v>36</v>
      </c>
      <c r="AX161" s="13" t="s">
        <v>80</v>
      </c>
      <c r="AY161" s="274" t="s">
        <v>170</v>
      </c>
    </row>
    <row r="162" s="14" customFormat="1">
      <c r="A162" s="14"/>
      <c r="B162" s="275"/>
      <c r="C162" s="276"/>
      <c r="D162" s="250" t="s">
        <v>178</v>
      </c>
      <c r="E162" s="277" t="s">
        <v>1</v>
      </c>
      <c r="F162" s="278" t="s">
        <v>186</v>
      </c>
      <c r="G162" s="276"/>
      <c r="H162" s="279">
        <v>279</v>
      </c>
      <c r="I162" s="280"/>
      <c r="J162" s="276"/>
      <c r="K162" s="276"/>
      <c r="L162" s="281"/>
      <c r="M162" s="282"/>
      <c r="N162" s="283"/>
      <c r="O162" s="283"/>
      <c r="P162" s="283"/>
      <c r="Q162" s="283"/>
      <c r="R162" s="283"/>
      <c r="S162" s="283"/>
      <c r="T162" s="28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5" t="s">
        <v>178</v>
      </c>
      <c r="AU162" s="285" t="s">
        <v>89</v>
      </c>
      <c r="AV162" s="14" t="s">
        <v>175</v>
      </c>
      <c r="AW162" s="14" t="s">
        <v>36</v>
      </c>
      <c r="AX162" s="14" t="s">
        <v>87</v>
      </c>
      <c r="AY162" s="285" t="s">
        <v>170</v>
      </c>
    </row>
    <row r="163" s="11" customFormat="1" ht="22.8" customHeight="1">
      <c r="A163" s="11"/>
      <c r="B163" s="222"/>
      <c r="C163" s="223"/>
      <c r="D163" s="224" t="s">
        <v>79</v>
      </c>
      <c r="E163" s="295" t="s">
        <v>572</v>
      </c>
      <c r="F163" s="295" t="s">
        <v>783</v>
      </c>
      <c r="G163" s="223"/>
      <c r="H163" s="223"/>
      <c r="I163" s="226"/>
      <c r="J163" s="296">
        <f>BK163</f>
        <v>0</v>
      </c>
      <c r="K163" s="223"/>
      <c r="L163" s="228"/>
      <c r="M163" s="229"/>
      <c r="N163" s="230"/>
      <c r="O163" s="230"/>
      <c r="P163" s="231">
        <f>SUM(P164:P166)</f>
        <v>0</v>
      </c>
      <c r="Q163" s="230"/>
      <c r="R163" s="231">
        <f>SUM(R164:R166)</f>
        <v>60.835524749999998</v>
      </c>
      <c r="S163" s="230"/>
      <c r="T163" s="232">
        <f>SUM(T164:T166)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33" t="s">
        <v>87</v>
      </c>
      <c r="AT163" s="234" t="s">
        <v>79</v>
      </c>
      <c r="AU163" s="234" t="s">
        <v>87</v>
      </c>
      <c r="AY163" s="233" t="s">
        <v>170</v>
      </c>
      <c r="BK163" s="235">
        <f>SUM(BK164:BK166)</f>
        <v>0</v>
      </c>
    </row>
    <row r="164" s="2" customFormat="1" ht="16.5" customHeight="1">
      <c r="A164" s="38"/>
      <c r="B164" s="39"/>
      <c r="C164" s="236" t="s">
        <v>274</v>
      </c>
      <c r="D164" s="236" t="s">
        <v>171</v>
      </c>
      <c r="E164" s="237" t="s">
        <v>784</v>
      </c>
      <c r="F164" s="238" t="s">
        <v>785</v>
      </c>
      <c r="G164" s="239" t="s">
        <v>732</v>
      </c>
      <c r="H164" s="240">
        <v>32.174999999999997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45</v>
      </c>
      <c r="O164" s="91"/>
      <c r="P164" s="246">
        <f>O164*H164</f>
        <v>0</v>
      </c>
      <c r="Q164" s="246">
        <v>1.8907700000000001</v>
      </c>
      <c r="R164" s="246">
        <f>Q164*H164</f>
        <v>60.835524749999998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175</v>
      </c>
      <c r="AT164" s="248" t="s">
        <v>171</v>
      </c>
      <c r="AU164" s="248" t="s">
        <v>89</v>
      </c>
      <c r="AY164" s="17" t="s">
        <v>170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87</v>
      </c>
      <c r="BK164" s="249">
        <f>ROUND(I164*H164,2)</f>
        <v>0</v>
      </c>
      <c r="BL164" s="17" t="s">
        <v>175</v>
      </c>
      <c r="BM164" s="248" t="s">
        <v>277</v>
      </c>
    </row>
    <row r="165" s="13" customFormat="1">
      <c r="A165" s="13"/>
      <c r="B165" s="264"/>
      <c r="C165" s="265"/>
      <c r="D165" s="250" t="s">
        <v>178</v>
      </c>
      <c r="E165" s="266" t="s">
        <v>1</v>
      </c>
      <c r="F165" s="267" t="s">
        <v>1261</v>
      </c>
      <c r="G165" s="265"/>
      <c r="H165" s="268">
        <v>32.174999999999997</v>
      </c>
      <c r="I165" s="269"/>
      <c r="J165" s="265"/>
      <c r="K165" s="265"/>
      <c r="L165" s="270"/>
      <c r="M165" s="271"/>
      <c r="N165" s="272"/>
      <c r="O165" s="272"/>
      <c r="P165" s="272"/>
      <c r="Q165" s="272"/>
      <c r="R165" s="272"/>
      <c r="S165" s="272"/>
      <c r="T165" s="27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4" t="s">
        <v>178</v>
      </c>
      <c r="AU165" s="274" t="s">
        <v>89</v>
      </c>
      <c r="AV165" s="13" t="s">
        <v>89</v>
      </c>
      <c r="AW165" s="13" t="s">
        <v>36</v>
      </c>
      <c r="AX165" s="13" t="s">
        <v>80</v>
      </c>
      <c r="AY165" s="274" t="s">
        <v>170</v>
      </c>
    </row>
    <row r="166" s="14" customFormat="1">
      <c r="A166" s="14"/>
      <c r="B166" s="275"/>
      <c r="C166" s="276"/>
      <c r="D166" s="250" t="s">
        <v>178</v>
      </c>
      <c r="E166" s="277" t="s">
        <v>1</v>
      </c>
      <c r="F166" s="278" t="s">
        <v>186</v>
      </c>
      <c r="G166" s="276"/>
      <c r="H166" s="279">
        <v>32.174999999999997</v>
      </c>
      <c r="I166" s="280"/>
      <c r="J166" s="276"/>
      <c r="K166" s="276"/>
      <c r="L166" s="281"/>
      <c r="M166" s="282"/>
      <c r="N166" s="283"/>
      <c r="O166" s="283"/>
      <c r="P166" s="283"/>
      <c r="Q166" s="283"/>
      <c r="R166" s="283"/>
      <c r="S166" s="283"/>
      <c r="T166" s="28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5" t="s">
        <v>178</v>
      </c>
      <c r="AU166" s="285" t="s">
        <v>89</v>
      </c>
      <c r="AV166" s="14" t="s">
        <v>175</v>
      </c>
      <c r="AW166" s="14" t="s">
        <v>36</v>
      </c>
      <c r="AX166" s="14" t="s">
        <v>87</v>
      </c>
      <c r="AY166" s="285" t="s">
        <v>170</v>
      </c>
    </row>
    <row r="167" s="11" customFormat="1" ht="22.8" customHeight="1">
      <c r="A167" s="11"/>
      <c r="B167" s="222"/>
      <c r="C167" s="223"/>
      <c r="D167" s="224" t="s">
        <v>79</v>
      </c>
      <c r="E167" s="295" t="s">
        <v>1132</v>
      </c>
      <c r="F167" s="295" t="s">
        <v>1133</v>
      </c>
      <c r="G167" s="223"/>
      <c r="H167" s="223"/>
      <c r="I167" s="226"/>
      <c r="J167" s="296">
        <f>BK167</f>
        <v>0</v>
      </c>
      <c r="K167" s="223"/>
      <c r="L167" s="228"/>
      <c r="M167" s="229"/>
      <c r="N167" s="230"/>
      <c r="O167" s="230"/>
      <c r="P167" s="231">
        <f>SUM(P168:P176)</f>
        <v>0</v>
      </c>
      <c r="Q167" s="230"/>
      <c r="R167" s="231">
        <f>SUM(R168:R176)</f>
        <v>0.10729999999999999</v>
      </c>
      <c r="S167" s="230"/>
      <c r="T167" s="232">
        <f>SUM(T168:T176)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233" t="s">
        <v>87</v>
      </c>
      <c r="AT167" s="234" t="s">
        <v>79</v>
      </c>
      <c r="AU167" s="234" t="s">
        <v>87</v>
      </c>
      <c r="AY167" s="233" t="s">
        <v>170</v>
      </c>
      <c r="BK167" s="235">
        <f>SUM(BK168:BK176)</f>
        <v>0</v>
      </c>
    </row>
    <row r="168" s="2" customFormat="1" ht="16.5" customHeight="1">
      <c r="A168" s="38"/>
      <c r="B168" s="39"/>
      <c r="C168" s="236" t="s">
        <v>236</v>
      </c>
      <c r="D168" s="236" t="s">
        <v>171</v>
      </c>
      <c r="E168" s="237" t="s">
        <v>1262</v>
      </c>
      <c r="F168" s="238" t="s">
        <v>1263</v>
      </c>
      <c r="G168" s="239" t="s">
        <v>793</v>
      </c>
      <c r="H168" s="240">
        <v>2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45</v>
      </c>
      <c r="O168" s="91"/>
      <c r="P168" s="246">
        <f>O168*H168</f>
        <v>0</v>
      </c>
      <c r="Q168" s="246">
        <v>0.0050499999999999998</v>
      </c>
      <c r="R168" s="246">
        <f>Q168*H168</f>
        <v>0.0101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175</v>
      </c>
      <c r="AT168" s="248" t="s">
        <v>171</v>
      </c>
      <c r="AU168" s="248" t="s">
        <v>89</v>
      </c>
      <c r="AY168" s="17" t="s">
        <v>170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87</v>
      </c>
      <c r="BK168" s="249">
        <f>ROUND(I168*H168,2)</f>
        <v>0</v>
      </c>
      <c r="BL168" s="17" t="s">
        <v>175</v>
      </c>
      <c r="BM168" s="248" t="s">
        <v>284</v>
      </c>
    </row>
    <row r="169" s="13" customFormat="1">
      <c r="A169" s="13"/>
      <c r="B169" s="264"/>
      <c r="C169" s="265"/>
      <c r="D169" s="250" t="s">
        <v>178</v>
      </c>
      <c r="E169" s="266" t="s">
        <v>1</v>
      </c>
      <c r="F169" s="267" t="s">
        <v>89</v>
      </c>
      <c r="G169" s="265"/>
      <c r="H169" s="268">
        <v>2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4" t="s">
        <v>178</v>
      </c>
      <c r="AU169" s="274" t="s">
        <v>89</v>
      </c>
      <c r="AV169" s="13" t="s">
        <v>89</v>
      </c>
      <c r="AW169" s="13" t="s">
        <v>36</v>
      </c>
      <c r="AX169" s="13" t="s">
        <v>80</v>
      </c>
      <c r="AY169" s="274" t="s">
        <v>170</v>
      </c>
    </row>
    <row r="170" s="14" customFormat="1">
      <c r="A170" s="14"/>
      <c r="B170" s="275"/>
      <c r="C170" s="276"/>
      <c r="D170" s="250" t="s">
        <v>178</v>
      </c>
      <c r="E170" s="277" t="s">
        <v>1</v>
      </c>
      <c r="F170" s="278" t="s">
        <v>186</v>
      </c>
      <c r="G170" s="276"/>
      <c r="H170" s="279">
        <v>2</v>
      </c>
      <c r="I170" s="280"/>
      <c r="J170" s="276"/>
      <c r="K170" s="276"/>
      <c r="L170" s="281"/>
      <c r="M170" s="282"/>
      <c r="N170" s="283"/>
      <c r="O170" s="283"/>
      <c r="P170" s="283"/>
      <c r="Q170" s="283"/>
      <c r="R170" s="283"/>
      <c r="S170" s="283"/>
      <c r="T170" s="28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5" t="s">
        <v>178</v>
      </c>
      <c r="AU170" s="285" t="s">
        <v>89</v>
      </c>
      <c r="AV170" s="14" t="s">
        <v>175</v>
      </c>
      <c r="AW170" s="14" t="s">
        <v>36</v>
      </c>
      <c r="AX170" s="14" t="s">
        <v>87</v>
      </c>
      <c r="AY170" s="285" t="s">
        <v>170</v>
      </c>
    </row>
    <row r="171" s="2" customFormat="1" ht="16.5" customHeight="1">
      <c r="A171" s="38"/>
      <c r="B171" s="39"/>
      <c r="C171" s="236" t="s">
        <v>469</v>
      </c>
      <c r="D171" s="236" t="s">
        <v>171</v>
      </c>
      <c r="E171" s="237" t="s">
        <v>1264</v>
      </c>
      <c r="F171" s="238" t="s">
        <v>1265</v>
      </c>
      <c r="G171" s="239" t="s">
        <v>793</v>
      </c>
      <c r="H171" s="240">
        <v>2</v>
      </c>
      <c r="I171" s="241"/>
      <c r="J171" s="242">
        <f>ROUND(I171*H171,2)</f>
        <v>0</v>
      </c>
      <c r="K171" s="243"/>
      <c r="L171" s="44"/>
      <c r="M171" s="244" t="s">
        <v>1</v>
      </c>
      <c r="N171" s="245" t="s">
        <v>45</v>
      </c>
      <c r="O171" s="91"/>
      <c r="P171" s="246">
        <f>O171*H171</f>
        <v>0</v>
      </c>
      <c r="Q171" s="246">
        <v>0.048599999999999997</v>
      </c>
      <c r="R171" s="246">
        <f>Q171*H171</f>
        <v>0.097199999999999995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175</v>
      </c>
      <c r="AT171" s="248" t="s">
        <v>171</v>
      </c>
      <c r="AU171" s="248" t="s">
        <v>89</v>
      </c>
      <c r="AY171" s="17" t="s">
        <v>170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87</v>
      </c>
      <c r="BK171" s="249">
        <f>ROUND(I171*H171,2)</f>
        <v>0</v>
      </c>
      <c r="BL171" s="17" t="s">
        <v>175</v>
      </c>
      <c r="BM171" s="248" t="s">
        <v>472</v>
      </c>
    </row>
    <row r="172" s="13" customFormat="1">
      <c r="A172" s="13"/>
      <c r="B172" s="264"/>
      <c r="C172" s="265"/>
      <c r="D172" s="250" t="s">
        <v>178</v>
      </c>
      <c r="E172" s="266" t="s">
        <v>1</v>
      </c>
      <c r="F172" s="267" t="s">
        <v>89</v>
      </c>
      <c r="G172" s="265"/>
      <c r="H172" s="268">
        <v>2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4" t="s">
        <v>178</v>
      </c>
      <c r="AU172" s="274" t="s">
        <v>89</v>
      </c>
      <c r="AV172" s="13" t="s">
        <v>89</v>
      </c>
      <c r="AW172" s="13" t="s">
        <v>36</v>
      </c>
      <c r="AX172" s="13" t="s">
        <v>80</v>
      </c>
      <c r="AY172" s="274" t="s">
        <v>170</v>
      </c>
    </row>
    <row r="173" s="14" customFormat="1">
      <c r="A173" s="14"/>
      <c r="B173" s="275"/>
      <c r="C173" s="276"/>
      <c r="D173" s="250" t="s">
        <v>178</v>
      </c>
      <c r="E173" s="277" t="s">
        <v>1</v>
      </c>
      <c r="F173" s="278" t="s">
        <v>186</v>
      </c>
      <c r="G173" s="276"/>
      <c r="H173" s="279">
        <v>2</v>
      </c>
      <c r="I173" s="280"/>
      <c r="J173" s="276"/>
      <c r="K173" s="276"/>
      <c r="L173" s="281"/>
      <c r="M173" s="282"/>
      <c r="N173" s="283"/>
      <c r="O173" s="283"/>
      <c r="P173" s="283"/>
      <c r="Q173" s="283"/>
      <c r="R173" s="283"/>
      <c r="S173" s="283"/>
      <c r="T173" s="28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5" t="s">
        <v>178</v>
      </c>
      <c r="AU173" s="285" t="s">
        <v>89</v>
      </c>
      <c r="AV173" s="14" t="s">
        <v>175</v>
      </c>
      <c r="AW173" s="14" t="s">
        <v>36</v>
      </c>
      <c r="AX173" s="14" t="s">
        <v>87</v>
      </c>
      <c r="AY173" s="285" t="s">
        <v>170</v>
      </c>
    </row>
    <row r="174" s="2" customFormat="1" ht="16.5" customHeight="1">
      <c r="A174" s="38"/>
      <c r="B174" s="39"/>
      <c r="C174" s="236" t="s">
        <v>247</v>
      </c>
      <c r="D174" s="236" t="s">
        <v>171</v>
      </c>
      <c r="E174" s="237" t="s">
        <v>1266</v>
      </c>
      <c r="F174" s="238" t="s">
        <v>1267</v>
      </c>
      <c r="G174" s="239" t="s">
        <v>793</v>
      </c>
      <c r="H174" s="240">
        <v>2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45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175</v>
      </c>
      <c r="AT174" s="248" t="s">
        <v>171</v>
      </c>
      <c r="AU174" s="248" t="s">
        <v>89</v>
      </c>
      <c r="AY174" s="17" t="s">
        <v>170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87</v>
      </c>
      <c r="BK174" s="249">
        <f>ROUND(I174*H174,2)</f>
        <v>0</v>
      </c>
      <c r="BL174" s="17" t="s">
        <v>175</v>
      </c>
      <c r="BM174" s="248" t="s">
        <v>478</v>
      </c>
    </row>
    <row r="175" s="13" customFormat="1">
      <c r="A175" s="13"/>
      <c r="B175" s="264"/>
      <c r="C175" s="265"/>
      <c r="D175" s="250" t="s">
        <v>178</v>
      </c>
      <c r="E175" s="266" t="s">
        <v>1</v>
      </c>
      <c r="F175" s="267" t="s">
        <v>89</v>
      </c>
      <c r="G175" s="265"/>
      <c r="H175" s="268">
        <v>2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4" t="s">
        <v>178</v>
      </c>
      <c r="AU175" s="274" t="s">
        <v>89</v>
      </c>
      <c r="AV175" s="13" t="s">
        <v>89</v>
      </c>
      <c r="AW175" s="13" t="s">
        <v>36</v>
      </c>
      <c r="AX175" s="13" t="s">
        <v>80</v>
      </c>
      <c r="AY175" s="274" t="s">
        <v>170</v>
      </c>
    </row>
    <row r="176" s="14" customFormat="1">
      <c r="A176" s="14"/>
      <c r="B176" s="275"/>
      <c r="C176" s="276"/>
      <c r="D176" s="250" t="s">
        <v>178</v>
      </c>
      <c r="E176" s="277" t="s">
        <v>1</v>
      </c>
      <c r="F176" s="278" t="s">
        <v>186</v>
      </c>
      <c r="G176" s="276"/>
      <c r="H176" s="279">
        <v>2</v>
      </c>
      <c r="I176" s="280"/>
      <c r="J176" s="276"/>
      <c r="K176" s="276"/>
      <c r="L176" s="281"/>
      <c r="M176" s="282"/>
      <c r="N176" s="283"/>
      <c r="O176" s="283"/>
      <c r="P176" s="283"/>
      <c r="Q176" s="283"/>
      <c r="R176" s="283"/>
      <c r="S176" s="283"/>
      <c r="T176" s="28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5" t="s">
        <v>178</v>
      </c>
      <c r="AU176" s="285" t="s">
        <v>89</v>
      </c>
      <c r="AV176" s="14" t="s">
        <v>175</v>
      </c>
      <c r="AW176" s="14" t="s">
        <v>36</v>
      </c>
      <c r="AX176" s="14" t="s">
        <v>87</v>
      </c>
      <c r="AY176" s="285" t="s">
        <v>170</v>
      </c>
    </row>
    <row r="177" s="11" customFormat="1" ht="22.8" customHeight="1">
      <c r="A177" s="11"/>
      <c r="B177" s="222"/>
      <c r="C177" s="223"/>
      <c r="D177" s="224" t="s">
        <v>79</v>
      </c>
      <c r="E177" s="295" t="s">
        <v>803</v>
      </c>
      <c r="F177" s="295" t="s">
        <v>804</v>
      </c>
      <c r="G177" s="223"/>
      <c r="H177" s="223"/>
      <c r="I177" s="226"/>
      <c r="J177" s="296">
        <f>BK177</f>
        <v>0</v>
      </c>
      <c r="K177" s="223"/>
      <c r="L177" s="228"/>
      <c r="M177" s="229"/>
      <c r="N177" s="230"/>
      <c r="O177" s="230"/>
      <c r="P177" s="231">
        <f>SUM(P178:P200)</f>
        <v>0</v>
      </c>
      <c r="Q177" s="230"/>
      <c r="R177" s="231">
        <f>SUM(R178:R200)</f>
        <v>4.7922600000000006</v>
      </c>
      <c r="S177" s="230"/>
      <c r="T177" s="232">
        <f>SUM(T178:T200)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33" t="s">
        <v>87</v>
      </c>
      <c r="AT177" s="234" t="s">
        <v>79</v>
      </c>
      <c r="AU177" s="234" t="s">
        <v>87</v>
      </c>
      <c r="AY177" s="233" t="s">
        <v>170</v>
      </c>
      <c r="BK177" s="235">
        <f>SUM(BK178:BK200)</f>
        <v>0</v>
      </c>
    </row>
    <row r="178" s="2" customFormat="1" ht="16.5" customHeight="1">
      <c r="A178" s="38"/>
      <c r="B178" s="39"/>
      <c r="C178" s="236" t="s">
        <v>8</v>
      </c>
      <c r="D178" s="236" t="s">
        <v>171</v>
      </c>
      <c r="E178" s="237" t="s">
        <v>1268</v>
      </c>
      <c r="F178" s="238" t="s">
        <v>1269</v>
      </c>
      <c r="G178" s="239" t="s">
        <v>807</v>
      </c>
      <c r="H178" s="240">
        <v>215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45</v>
      </c>
      <c r="O178" s="91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175</v>
      </c>
      <c r="AT178" s="248" t="s">
        <v>171</v>
      </c>
      <c r="AU178" s="248" t="s">
        <v>89</v>
      </c>
      <c r="AY178" s="17" t="s">
        <v>170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87</v>
      </c>
      <c r="BK178" s="249">
        <f>ROUND(I178*H178,2)</f>
        <v>0</v>
      </c>
      <c r="BL178" s="17" t="s">
        <v>175</v>
      </c>
      <c r="BM178" s="248" t="s">
        <v>482</v>
      </c>
    </row>
    <row r="179" s="13" customFormat="1">
      <c r="A179" s="13"/>
      <c r="B179" s="264"/>
      <c r="C179" s="265"/>
      <c r="D179" s="250" t="s">
        <v>178</v>
      </c>
      <c r="E179" s="266" t="s">
        <v>1</v>
      </c>
      <c r="F179" s="267" t="s">
        <v>1270</v>
      </c>
      <c r="G179" s="265"/>
      <c r="H179" s="268">
        <v>215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4" t="s">
        <v>178</v>
      </c>
      <c r="AU179" s="274" t="s">
        <v>89</v>
      </c>
      <c r="AV179" s="13" t="s">
        <v>89</v>
      </c>
      <c r="AW179" s="13" t="s">
        <v>36</v>
      </c>
      <c r="AX179" s="13" t="s">
        <v>80</v>
      </c>
      <c r="AY179" s="274" t="s">
        <v>170</v>
      </c>
    </row>
    <row r="180" s="14" customFormat="1">
      <c r="A180" s="14"/>
      <c r="B180" s="275"/>
      <c r="C180" s="276"/>
      <c r="D180" s="250" t="s">
        <v>178</v>
      </c>
      <c r="E180" s="277" t="s">
        <v>1</v>
      </c>
      <c r="F180" s="278" t="s">
        <v>186</v>
      </c>
      <c r="G180" s="276"/>
      <c r="H180" s="279">
        <v>215</v>
      </c>
      <c r="I180" s="280"/>
      <c r="J180" s="276"/>
      <c r="K180" s="276"/>
      <c r="L180" s="281"/>
      <c r="M180" s="282"/>
      <c r="N180" s="283"/>
      <c r="O180" s="283"/>
      <c r="P180" s="283"/>
      <c r="Q180" s="283"/>
      <c r="R180" s="283"/>
      <c r="S180" s="283"/>
      <c r="T180" s="28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5" t="s">
        <v>178</v>
      </c>
      <c r="AU180" s="285" t="s">
        <v>89</v>
      </c>
      <c r="AV180" s="14" t="s">
        <v>175</v>
      </c>
      <c r="AW180" s="14" t="s">
        <v>36</v>
      </c>
      <c r="AX180" s="14" t="s">
        <v>87</v>
      </c>
      <c r="AY180" s="285" t="s">
        <v>170</v>
      </c>
    </row>
    <row r="181" s="2" customFormat="1" ht="16.5" customHeight="1">
      <c r="A181" s="38"/>
      <c r="B181" s="39"/>
      <c r="C181" s="236" t="s">
        <v>253</v>
      </c>
      <c r="D181" s="236" t="s">
        <v>171</v>
      </c>
      <c r="E181" s="237" t="s">
        <v>1271</v>
      </c>
      <c r="F181" s="238" t="s">
        <v>1272</v>
      </c>
      <c r="G181" s="239" t="s">
        <v>807</v>
      </c>
      <c r="H181" s="240">
        <v>225.75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45</v>
      </c>
      <c r="O181" s="91"/>
      <c r="P181" s="246">
        <f>O181*H181</f>
        <v>0</v>
      </c>
      <c r="Q181" s="246">
        <v>0.020480000000000002</v>
      </c>
      <c r="R181" s="246">
        <f>Q181*H181</f>
        <v>4.6233600000000008</v>
      </c>
      <c r="S181" s="246">
        <v>0</v>
      </c>
      <c r="T181" s="24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175</v>
      </c>
      <c r="AT181" s="248" t="s">
        <v>171</v>
      </c>
      <c r="AU181" s="248" t="s">
        <v>89</v>
      </c>
      <c r="AY181" s="17" t="s">
        <v>170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87</v>
      </c>
      <c r="BK181" s="249">
        <f>ROUND(I181*H181,2)</f>
        <v>0</v>
      </c>
      <c r="BL181" s="17" t="s">
        <v>175</v>
      </c>
      <c r="BM181" s="248" t="s">
        <v>489</v>
      </c>
    </row>
    <row r="182" s="13" customFormat="1">
      <c r="A182" s="13"/>
      <c r="B182" s="264"/>
      <c r="C182" s="265"/>
      <c r="D182" s="250" t="s">
        <v>178</v>
      </c>
      <c r="E182" s="266" t="s">
        <v>1</v>
      </c>
      <c r="F182" s="267" t="s">
        <v>1270</v>
      </c>
      <c r="G182" s="265"/>
      <c r="H182" s="268">
        <v>215</v>
      </c>
      <c r="I182" s="269"/>
      <c r="J182" s="265"/>
      <c r="K182" s="265"/>
      <c r="L182" s="270"/>
      <c r="M182" s="271"/>
      <c r="N182" s="272"/>
      <c r="O182" s="272"/>
      <c r="P182" s="272"/>
      <c r="Q182" s="272"/>
      <c r="R182" s="272"/>
      <c r="S182" s="272"/>
      <c r="T182" s="27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4" t="s">
        <v>178</v>
      </c>
      <c r="AU182" s="274" t="s">
        <v>89</v>
      </c>
      <c r="AV182" s="13" t="s">
        <v>89</v>
      </c>
      <c r="AW182" s="13" t="s">
        <v>36</v>
      </c>
      <c r="AX182" s="13" t="s">
        <v>80</v>
      </c>
      <c r="AY182" s="274" t="s">
        <v>170</v>
      </c>
    </row>
    <row r="183" s="13" customFormat="1">
      <c r="A183" s="13"/>
      <c r="B183" s="264"/>
      <c r="C183" s="265"/>
      <c r="D183" s="250" t="s">
        <v>178</v>
      </c>
      <c r="E183" s="266" t="s">
        <v>1</v>
      </c>
      <c r="F183" s="267" t="s">
        <v>1273</v>
      </c>
      <c r="G183" s="265"/>
      <c r="H183" s="268">
        <v>10.75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4" t="s">
        <v>178</v>
      </c>
      <c r="AU183" s="274" t="s">
        <v>89</v>
      </c>
      <c r="AV183" s="13" t="s">
        <v>89</v>
      </c>
      <c r="AW183" s="13" t="s">
        <v>36</v>
      </c>
      <c r="AX183" s="13" t="s">
        <v>80</v>
      </c>
      <c r="AY183" s="274" t="s">
        <v>170</v>
      </c>
    </row>
    <row r="184" s="14" customFormat="1">
      <c r="A184" s="14"/>
      <c r="B184" s="275"/>
      <c r="C184" s="276"/>
      <c r="D184" s="250" t="s">
        <v>178</v>
      </c>
      <c r="E184" s="277" t="s">
        <v>1</v>
      </c>
      <c r="F184" s="278" t="s">
        <v>186</v>
      </c>
      <c r="G184" s="276"/>
      <c r="H184" s="279">
        <v>225.75</v>
      </c>
      <c r="I184" s="280"/>
      <c r="J184" s="276"/>
      <c r="K184" s="276"/>
      <c r="L184" s="281"/>
      <c r="M184" s="282"/>
      <c r="N184" s="283"/>
      <c r="O184" s="283"/>
      <c r="P184" s="283"/>
      <c r="Q184" s="283"/>
      <c r="R184" s="283"/>
      <c r="S184" s="283"/>
      <c r="T184" s="28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5" t="s">
        <v>178</v>
      </c>
      <c r="AU184" s="285" t="s">
        <v>89</v>
      </c>
      <c r="AV184" s="14" t="s">
        <v>175</v>
      </c>
      <c r="AW184" s="14" t="s">
        <v>36</v>
      </c>
      <c r="AX184" s="14" t="s">
        <v>87</v>
      </c>
      <c r="AY184" s="285" t="s">
        <v>170</v>
      </c>
    </row>
    <row r="185" s="2" customFormat="1" ht="16.5" customHeight="1">
      <c r="A185" s="38"/>
      <c r="B185" s="39"/>
      <c r="C185" s="236" t="s">
        <v>502</v>
      </c>
      <c r="D185" s="236" t="s">
        <v>171</v>
      </c>
      <c r="E185" s="237" t="s">
        <v>1274</v>
      </c>
      <c r="F185" s="238" t="s">
        <v>1275</v>
      </c>
      <c r="G185" s="239" t="s">
        <v>793</v>
      </c>
      <c r="H185" s="240">
        <v>2</v>
      </c>
      <c r="I185" s="241"/>
      <c r="J185" s="242">
        <f>ROUND(I185*H185,2)</f>
        <v>0</v>
      </c>
      <c r="K185" s="243"/>
      <c r="L185" s="44"/>
      <c r="M185" s="244" t="s">
        <v>1</v>
      </c>
      <c r="N185" s="245" t="s">
        <v>45</v>
      </c>
      <c r="O185" s="91"/>
      <c r="P185" s="246">
        <f>O185*H185</f>
        <v>0</v>
      </c>
      <c r="Q185" s="246">
        <v>0.0058500000000000002</v>
      </c>
      <c r="R185" s="246">
        <f>Q185*H185</f>
        <v>0.0117</v>
      </c>
      <c r="S185" s="246">
        <v>0</v>
      </c>
      <c r="T185" s="24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175</v>
      </c>
      <c r="AT185" s="248" t="s">
        <v>171</v>
      </c>
      <c r="AU185" s="248" t="s">
        <v>89</v>
      </c>
      <c r="AY185" s="17" t="s">
        <v>170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87</v>
      </c>
      <c r="BK185" s="249">
        <f>ROUND(I185*H185,2)</f>
        <v>0</v>
      </c>
      <c r="BL185" s="17" t="s">
        <v>175</v>
      </c>
      <c r="BM185" s="248" t="s">
        <v>505</v>
      </c>
    </row>
    <row r="186" s="13" customFormat="1">
      <c r="A186" s="13"/>
      <c r="B186" s="264"/>
      <c r="C186" s="265"/>
      <c r="D186" s="250" t="s">
        <v>178</v>
      </c>
      <c r="E186" s="266" t="s">
        <v>1</v>
      </c>
      <c r="F186" s="267" t="s">
        <v>89</v>
      </c>
      <c r="G186" s="265"/>
      <c r="H186" s="268">
        <v>2</v>
      </c>
      <c r="I186" s="269"/>
      <c r="J186" s="265"/>
      <c r="K186" s="265"/>
      <c r="L186" s="270"/>
      <c r="M186" s="271"/>
      <c r="N186" s="272"/>
      <c r="O186" s="272"/>
      <c r="P186" s="272"/>
      <c r="Q186" s="272"/>
      <c r="R186" s="272"/>
      <c r="S186" s="272"/>
      <c r="T186" s="27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4" t="s">
        <v>178</v>
      </c>
      <c r="AU186" s="274" t="s">
        <v>89</v>
      </c>
      <c r="AV186" s="13" t="s">
        <v>89</v>
      </c>
      <c r="AW186" s="13" t="s">
        <v>36</v>
      </c>
      <c r="AX186" s="13" t="s">
        <v>80</v>
      </c>
      <c r="AY186" s="274" t="s">
        <v>170</v>
      </c>
    </row>
    <row r="187" s="14" customFormat="1">
      <c r="A187" s="14"/>
      <c r="B187" s="275"/>
      <c r="C187" s="276"/>
      <c r="D187" s="250" t="s">
        <v>178</v>
      </c>
      <c r="E187" s="277" t="s">
        <v>1</v>
      </c>
      <c r="F187" s="278" t="s">
        <v>186</v>
      </c>
      <c r="G187" s="276"/>
      <c r="H187" s="279">
        <v>2</v>
      </c>
      <c r="I187" s="280"/>
      <c r="J187" s="276"/>
      <c r="K187" s="276"/>
      <c r="L187" s="281"/>
      <c r="M187" s="282"/>
      <c r="N187" s="283"/>
      <c r="O187" s="283"/>
      <c r="P187" s="283"/>
      <c r="Q187" s="283"/>
      <c r="R187" s="283"/>
      <c r="S187" s="283"/>
      <c r="T187" s="28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85" t="s">
        <v>178</v>
      </c>
      <c r="AU187" s="285" t="s">
        <v>89</v>
      </c>
      <c r="AV187" s="14" t="s">
        <v>175</v>
      </c>
      <c r="AW187" s="14" t="s">
        <v>36</v>
      </c>
      <c r="AX187" s="14" t="s">
        <v>87</v>
      </c>
      <c r="AY187" s="285" t="s">
        <v>170</v>
      </c>
    </row>
    <row r="188" s="2" customFormat="1" ht="16.5" customHeight="1">
      <c r="A188" s="38"/>
      <c r="B188" s="39"/>
      <c r="C188" s="236" t="s">
        <v>259</v>
      </c>
      <c r="D188" s="236" t="s">
        <v>171</v>
      </c>
      <c r="E188" s="237" t="s">
        <v>1276</v>
      </c>
      <c r="F188" s="238" t="s">
        <v>1277</v>
      </c>
      <c r="G188" s="239" t="s">
        <v>793</v>
      </c>
      <c r="H188" s="240">
        <v>4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45</v>
      </c>
      <c r="O188" s="91"/>
      <c r="P188" s="246">
        <f>O188*H188</f>
        <v>0</v>
      </c>
      <c r="Q188" s="246">
        <v>0.0063</v>
      </c>
      <c r="R188" s="246">
        <f>Q188*H188</f>
        <v>0.0252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175</v>
      </c>
      <c r="AT188" s="248" t="s">
        <v>171</v>
      </c>
      <c r="AU188" s="248" t="s">
        <v>89</v>
      </c>
      <c r="AY188" s="17" t="s">
        <v>170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87</v>
      </c>
      <c r="BK188" s="249">
        <f>ROUND(I188*H188,2)</f>
        <v>0</v>
      </c>
      <c r="BL188" s="17" t="s">
        <v>175</v>
      </c>
      <c r="BM188" s="248" t="s">
        <v>511</v>
      </c>
    </row>
    <row r="189" s="13" customFormat="1">
      <c r="A189" s="13"/>
      <c r="B189" s="264"/>
      <c r="C189" s="265"/>
      <c r="D189" s="250" t="s">
        <v>178</v>
      </c>
      <c r="E189" s="266" t="s">
        <v>1</v>
      </c>
      <c r="F189" s="267" t="s">
        <v>175</v>
      </c>
      <c r="G189" s="265"/>
      <c r="H189" s="268">
        <v>4</v>
      </c>
      <c r="I189" s="269"/>
      <c r="J189" s="265"/>
      <c r="K189" s="265"/>
      <c r="L189" s="270"/>
      <c r="M189" s="271"/>
      <c r="N189" s="272"/>
      <c r="O189" s="272"/>
      <c r="P189" s="272"/>
      <c r="Q189" s="272"/>
      <c r="R189" s="272"/>
      <c r="S189" s="272"/>
      <c r="T189" s="27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4" t="s">
        <v>178</v>
      </c>
      <c r="AU189" s="274" t="s">
        <v>89</v>
      </c>
      <c r="AV189" s="13" t="s">
        <v>89</v>
      </c>
      <c r="AW189" s="13" t="s">
        <v>36</v>
      </c>
      <c r="AX189" s="13" t="s">
        <v>80</v>
      </c>
      <c r="AY189" s="274" t="s">
        <v>170</v>
      </c>
    </row>
    <row r="190" s="14" customFormat="1">
      <c r="A190" s="14"/>
      <c r="B190" s="275"/>
      <c r="C190" s="276"/>
      <c r="D190" s="250" t="s">
        <v>178</v>
      </c>
      <c r="E190" s="277" t="s">
        <v>1</v>
      </c>
      <c r="F190" s="278" t="s">
        <v>186</v>
      </c>
      <c r="G190" s="276"/>
      <c r="H190" s="279">
        <v>4</v>
      </c>
      <c r="I190" s="280"/>
      <c r="J190" s="276"/>
      <c r="K190" s="276"/>
      <c r="L190" s="281"/>
      <c r="M190" s="282"/>
      <c r="N190" s="283"/>
      <c r="O190" s="283"/>
      <c r="P190" s="283"/>
      <c r="Q190" s="283"/>
      <c r="R190" s="283"/>
      <c r="S190" s="283"/>
      <c r="T190" s="28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5" t="s">
        <v>178</v>
      </c>
      <c r="AU190" s="285" t="s">
        <v>89</v>
      </c>
      <c r="AV190" s="14" t="s">
        <v>175</v>
      </c>
      <c r="AW190" s="14" t="s">
        <v>36</v>
      </c>
      <c r="AX190" s="14" t="s">
        <v>87</v>
      </c>
      <c r="AY190" s="285" t="s">
        <v>170</v>
      </c>
    </row>
    <row r="191" s="2" customFormat="1" ht="16.5" customHeight="1">
      <c r="A191" s="38"/>
      <c r="B191" s="39"/>
      <c r="C191" s="236" t="s">
        <v>514</v>
      </c>
      <c r="D191" s="236" t="s">
        <v>171</v>
      </c>
      <c r="E191" s="237" t="s">
        <v>1158</v>
      </c>
      <c r="F191" s="238" t="s">
        <v>1278</v>
      </c>
      <c r="G191" s="239" t="s">
        <v>1059</v>
      </c>
      <c r="H191" s="240">
        <v>4</v>
      </c>
      <c r="I191" s="241"/>
      <c r="J191" s="242">
        <f>ROUND(I191*H191,2)</f>
        <v>0</v>
      </c>
      <c r="K191" s="243"/>
      <c r="L191" s="44"/>
      <c r="M191" s="244" t="s">
        <v>1</v>
      </c>
      <c r="N191" s="245" t="s">
        <v>45</v>
      </c>
      <c r="O191" s="91"/>
      <c r="P191" s="246">
        <f>O191*H191</f>
        <v>0</v>
      </c>
      <c r="Q191" s="246">
        <v>0.033000000000000002</v>
      </c>
      <c r="R191" s="246">
        <f>Q191*H191</f>
        <v>0.13200000000000001</v>
      </c>
      <c r="S191" s="246">
        <v>0</v>
      </c>
      <c r="T191" s="24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8" t="s">
        <v>175</v>
      </c>
      <c r="AT191" s="248" t="s">
        <v>171</v>
      </c>
      <c r="AU191" s="248" t="s">
        <v>89</v>
      </c>
      <c r="AY191" s="17" t="s">
        <v>170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87</v>
      </c>
      <c r="BK191" s="249">
        <f>ROUND(I191*H191,2)</f>
        <v>0</v>
      </c>
      <c r="BL191" s="17" t="s">
        <v>175</v>
      </c>
      <c r="BM191" s="248" t="s">
        <v>517</v>
      </c>
    </row>
    <row r="192" s="13" customFormat="1">
      <c r="A192" s="13"/>
      <c r="B192" s="264"/>
      <c r="C192" s="265"/>
      <c r="D192" s="250" t="s">
        <v>178</v>
      </c>
      <c r="E192" s="266" t="s">
        <v>1</v>
      </c>
      <c r="F192" s="267" t="s">
        <v>175</v>
      </c>
      <c r="G192" s="265"/>
      <c r="H192" s="268">
        <v>4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4" t="s">
        <v>178</v>
      </c>
      <c r="AU192" s="274" t="s">
        <v>89</v>
      </c>
      <c r="AV192" s="13" t="s">
        <v>89</v>
      </c>
      <c r="AW192" s="13" t="s">
        <v>36</v>
      </c>
      <c r="AX192" s="13" t="s">
        <v>80</v>
      </c>
      <c r="AY192" s="274" t="s">
        <v>170</v>
      </c>
    </row>
    <row r="193" s="14" customFormat="1">
      <c r="A193" s="14"/>
      <c r="B193" s="275"/>
      <c r="C193" s="276"/>
      <c r="D193" s="250" t="s">
        <v>178</v>
      </c>
      <c r="E193" s="277" t="s">
        <v>1</v>
      </c>
      <c r="F193" s="278" t="s">
        <v>186</v>
      </c>
      <c r="G193" s="276"/>
      <c r="H193" s="279">
        <v>4</v>
      </c>
      <c r="I193" s="280"/>
      <c r="J193" s="276"/>
      <c r="K193" s="276"/>
      <c r="L193" s="281"/>
      <c r="M193" s="282"/>
      <c r="N193" s="283"/>
      <c r="O193" s="283"/>
      <c r="P193" s="283"/>
      <c r="Q193" s="283"/>
      <c r="R193" s="283"/>
      <c r="S193" s="283"/>
      <c r="T193" s="28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85" t="s">
        <v>178</v>
      </c>
      <c r="AU193" s="285" t="s">
        <v>89</v>
      </c>
      <c r="AV193" s="14" t="s">
        <v>175</v>
      </c>
      <c r="AW193" s="14" t="s">
        <v>36</v>
      </c>
      <c r="AX193" s="14" t="s">
        <v>87</v>
      </c>
      <c r="AY193" s="285" t="s">
        <v>170</v>
      </c>
    </row>
    <row r="194" s="2" customFormat="1" ht="16.5" customHeight="1">
      <c r="A194" s="38"/>
      <c r="B194" s="39"/>
      <c r="C194" s="236" t="s">
        <v>270</v>
      </c>
      <c r="D194" s="236" t="s">
        <v>171</v>
      </c>
      <c r="E194" s="237" t="s">
        <v>1279</v>
      </c>
      <c r="F194" s="238" t="s">
        <v>1280</v>
      </c>
      <c r="G194" s="239" t="s">
        <v>793</v>
      </c>
      <c r="H194" s="240">
        <v>48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45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175</v>
      </c>
      <c r="AT194" s="248" t="s">
        <v>171</v>
      </c>
      <c r="AU194" s="248" t="s">
        <v>89</v>
      </c>
      <c r="AY194" s="17" t="s">
        <v>170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87</v>
      </c>
      <c r="BK194" s="249">
        <f>ROUND(I194*H194,2)</f>
        <v>0</v>
      </c>
      <c r="BL194" s="17" t="s">
        <v>175</v>
      </c>
      <c r="BM194" s="248" t="s">
        <v>525</v>
      </c>
    </row>
    <row r="195" s="13" customFormat="1">
      <c r="A195" s="13"/>
      <c r="B195" s="264"/>
      <c r="C195" s="265"/>
      <c r="D195" s="250" t="s">
        <v>178</v>
      </c>
      <c r="E195" s="266" t="s">
        <v>1</v>
      </c>
      <c r="F195" s="267" t="s">
        <v>1281</v>
      </c>
      <c r="G195" s="265"/>
      <c r="H195" s="268">
        <v>48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4" t="s">
        <v>178</v>
      </c>
      <c r="AU195" s="274" t="s">
        <v>89</v>
      </c>
      <c r="AV195" s="13" t="s">
        <v>89</v>
      </c>
      <c r="AW195" s="13" t="s">
        <v>36</v>
      </c>
      <c r="AX195" s="13" t="s">
        <v>80</v>
      </c>
      <c r="AY195" s="274" t="s">
        <v>170</v>
      </c>
    </row>
    <row r="196" s="14" customFormat="1">
      <c r="A196" s="14"/>
      <c r="B196" s="275"/>
      <c r="C196" s="276"/>
      <c r="D196" s="250" t="s">
        <v>178</v>
      </c>
      <c r="E196" s="277" t="s">
        <v>1</v>
      </c>
      <c r="F196" s="278" t="s">
        <v>186</v>
      </c>
      <c r="G196" s="276"/>
      <c r="H196" s="279">
        <v>48</v>
      </c>
      <c r="I196" s="280"/>
      <c r="J196" s="276"/>
      <c r="K196" s="276"/>
      <c r="L196" s="281"/>
      <c r="M196" s="282"/>
      <c r="N196" s="283"/>
      <c r="O196" s="283"/>
      <c r="P196" s="283"/>
      <c r="Q196" s="283"/>
      <c r="R196" s="283"/>
      <c r="S196" s="283"/>
      <c r="T196" s="28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5" t="s">
        <v>178</v>
      </c>
      <c r="AU196" s="285" t="s">
        <v>89</v>
      </c>
      <c r="AV196" s="14" t="s">
        <v>175</v>
      </c>
      <c r="AW196" s="14" t="s">
        <v>36</v>
      </c>
      <c r="AX196" s="14" t="s">
        <v>87</v>
      </c>
      <c r="AY196" s="285" t="s">
        <v>170</v>
      </c>
    </row>
    <row r="197" s="2" customFormat="1" ht="16.5" customHeight="1">
      <c r="A197" s="38"/>
      <c r="B197" s="39"/>
      <c r="C197" s="236" t="s">
        <v>7</v>
      </c>
      <c r="D197" s="236" t="s">
        <v>171</v>
      </c>
      <c r="E197" s="237" t="s">
        <v>1282</v>
      </c>
      <c r="F197" s="238" t="s">
        <v>1283</v>
      </c>
      <c r="G197" s="239" t="s">
        <v>793</v>
      </c>
      <c r="H197" s="240">
        <v>50.399999999999999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45</v>
      </c>
      <c r="O197" s="91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175</v>
      </c>
      <c r="AT197" s="248" t="s">
        <v>171</v>
      </c>
      <c r="AU197" s="248" t="s">
        <v>89</v>
      </c>
      <c r="AY197" s="17" t="s">
        <v>170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87</v>
      </c>
      <c r="BK197" s="249">
        <f>ROUND(I197*H197,2)</f>
        <v>0</v>
      </c>
      <c r="BL197" s="17" t="s">
        <v>175</v>
      </c>
      <c r="BM197" s="248" t="s">
        <v>531</v>
      </c>
    </row>
    <row r="198" s="13" customFormat="1">
      <c r="A198" s="13"/>
      <c r="B198" s="264"/>
      <c r="C198" s="265"/>
      <c r="D198" s="250" t="s">
        <v>178</v>
      </c>
      <c r="E198" s="266" t="s">
        <v>1</v>
      </c>
      <c r="F198" s="267" t="s">
        <v>548</v>
      </c>
      <c r="G198" s="265"/>
      <c r="H198" s="268">
        <v>48</v>
      </c>
      <c r="I198" s="269"/>
      <c r="J198" s="265"/>
      <c r="K198" s="265"/>
      <c r="L198" s="270"/>
      <c r="M198" s="271"/>
      <c r="N198" s="272"/>
      <c r="O198" s="272"/>
      <c r="P198" s="272"/>
      <c r="Q198" s="272"/>
      <c r="R198" s="272"/>
      <c r="S198" s="272"/>
      <c r="T198" s="27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4" t="s">
        <v>178</v>
      </c>
      <c r="AU198" s="274" t="s">
        <v>89</v>
      </c>
      <c r="AV198" s="13" t="s">
        <v>89</v>
      </c>
      <c r="AW198" s="13" t="s">
        <v>36</v>
      </c>
      <c r="AX198" s="13" t="s">
        <v>80</v>
      </c>
      <c r="AY198" s="274" t="s">
        <v>170</v>
      </c>
    </row>
    <row r="199" s="13" customFormat="1">
      <c r="A199" s="13"/>
      <c r="B199" s="264"/>
      <c r="C199" s="265"/>
      <c r="D199" s="250" t="s">
        <v>178</v>
      </c>
      <c r="E199" s="266" t="s">
        <v>1</v>
      </c>
      <c r="F199" s="267" t="s">
        <v>1284</v>
      </c>
      <c r="G199" s="265"/>
      <c r="H199" s="268">
        <v>2.3999999999999999</v>
      </c>
      <c r="I199" s="269"/>
      <c r="J199" s="265"/>
      <c r="K199" s="265"/>
      <c r="L199" s="270"/>
      <c r="M199" s="271"/>
      <c r="N199" s="272"/>
      <c r="O199" s="272"/>
      <c r="P199" s="272"/>
      <c r="Q199" s="272"/>
      <c r="R199" s="272"/>
      <c r="S199" s="272"/>
      <c r="T199" s="27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4" t="s">
        <v>178</v>
      </c>
      <c r="AU199" s="274" t="s">
        <v>89</v>
      </c>
      <c r="AV199" s="13" t="s">
        <v>89</v>
      </c>
      <c r="AW199" s="13" t="s">
        <v>36</v>
      </c>
      <c r="AX199" s="13" t="s">
        <v>80</v>
      </c>
      <c r="AY199" s="274" t="s">
        <v>170</v>
      </c>
    </row>
    <row r="200" s="14" customFormat="1">
      <c r="A200" s="14"/>
      <c r="B200" s="275"/>
      <c r="C200" s="276"/>
      <c r="D200" s="250" t="s">
        <v>178</v>
      </c>
      <c r="E200" s="277" t="s">
        <v>1</v>
      </c>
      <c r="F200" s="278" t="s">
        <v>186</v>
      </c>
      <c r="G200" s="276"/>
      <c r="H200" s="279">
        <v>50.399999999999999</v>
      </c>
      <c r="I200" s="280"/>
      <c r="J200" s="276"/>
      <c r="K200" s="276"/>
      <c r="L200" s="281"/>
      <c r="M200" s="282"/>
      <c r="N200" s="283"/>
      <c r="O200" s="283"/>
      <c r="P200" s="283"/>
      <c r="Q200" s="283"/>
      <c r="R200" s="283"/>
      <c r="S200" s="283"/>
      <c r="T200" s="28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5" t="s">
        <v>178</v>
      </c>
      <c r="AU200" s="285" t="s">
        <v>89</v>
      </c>
      <c r="AV200" s="14" t="s">
        <v>175</v>
      </c>
      <c r="AW200" s="14" t="s">
        <v>36</v>
      </c>
      <c r="AX200" s="14" t="s">
        <v>87</v>
      </c>
      <c r="AY200" s="285" t="s">
        <v>170</v>
      </c>
    </row>
    <row r="201" s="11" customFormat="1" ht="22.8" customHeight="1">
      <c r="A201" s="11"/>
      <c r="B201" s="222"/>
      <c r="C201" s="223"/>
      <c r="D201" s="224" t="s">
        <v>79</v>
      </c>
      <c r="E201" s="295" t="s">
        <v>837</v>
      </c>
      <c r="F201" s="295" t="s">
        <v>838</v>
      </c>
      <c r="G201" s="223"/>
      <c r="H201" s="223"/>
      <c r="I201" s="226"/>
      <c r="J201" s="296">
        <f>BK201</f>
        <v>0</v>
      </c>
      <c r="K201" s="223"/>
      <c r="L201" s="228"/>
      <c r="M201" s="229"/>
      <c r="N201" s="230"/>
      <c r="O201" s="230"/>
      <c r="P201" s="231">
        <f>SUM(P202:P213)</f>
        <v>0</v>
      </c>
      <c r="Q201" s="230"/>
      <c r="R201" s="231">
        <f>SUM(R202:R213)</f>
        <v>0.032499999999999994</v>
      </c>
      <c r="S201" s="230"/>
      <c r="T201" s="232">
        <f>SUM(T202:T213)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233" t="s">
        <v>87</v>
      </c>
      <c r="AT201" s="234" t="s">
        <v>79</v>
      </c>
      <c r="AU201" s="234" t="s">
        <v>87</v>
      </c>
      <c r="AY201" s="233" t="s">
        <v>170</v>
      </c>
      <c r="BK201" s="235">
        <f>SUM(BK202:BK213)</f>
        <v>0</v>
      </c>
    </row>
    <row r="202" s="2" customFormat="1" ht="16.5" customHeight="1">
      <c r="A202" s="38"/>
      <c r="B202" s="39"/>
      <c r="C202" s="236" t="s">
        <v>277</v>
      </c>
      <c r="D202" s="236" t="s">
        <v>171</v>
      </c>
      <c r="E202" s="237" t="s">
        <v>1285</v>
      </c>
      <c r="F202" s="238" t="s">
        <v>1286</v>
      </c>
      <c r="G202" s="239" t="s">
        <v>807</v>
      </c>
      <c r="H202" s="240">
        <v>215</v>
      </c>
      <c r="I202" s="241"/>
      <c r="J202" s="242">
        <f>ROUND(I202*H202,2)</f>
        <v>0</v>
      </c>
      <c r="K202" s="243"/>
      <c r="L202" s="44"/>
      <c r="M202" s="244" t="s">
        <v>1</v>
      </c>
      <c r="N202" s="245" t="s">
        <v>45</v>
      </c>
      <c r="O202" s="91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8" t="s">
        <v>175</v>
      </c>
      <c r="AT202" s="248" t="s">
        <v>171</v>
      </c>
      <c r="AU202" s="248" t="s">
        <v>89</v>
      </c>
      <c r="AY202" s="17" t="s">
        <v>170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87</v>
      </c>
      <c r="BK202" s="249">
        <f>ROUND(I202*H202,2)</f>
        <v>0</v>
      </c>
      <c r="BL202" s="17" t="s">
        <v>175</v>
      </c>
      <c r="BM202" s="248" t="s">
        <v>537</v>
      </c>
    </row>
    <row r="203" s="13" customFormat="1">
      <c r="A203" s="13"/>
      <c r="B203" s="264"/>
      <c r="C203" s="265"/>
      <c r="D203" s="250" t="s">
        <v>178</v>
      </c>
      <c r="E203" s="266" t="s">
        <v>1</v>
      </c>
      <c r="F203" s="267" t="s">
        <v>1270</v>
      </c>
      <c r="G203" s="265"/>
      <c r="H203" s="268">
        <v>215</v>
      </c>
      <c r="I203" s="269"/>
      <c r="J203" s="265"/>
      <c r="K203" s="265"/>
      <c r="L203" s="270"/>
      <c r="M203" s="271"/>
      <c r="N203" s="272"/>
      <c r="O203" s="272"/>
      <c r="P203" s="272"/>
      <c r="Q203" s="272"/>
      <c r="R203" s="272"/>
      <c r="S203" s="272"/>
      <c r="T203" s="27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4" t="s">
        <v>178</v>
      </c>
      <c r="AU203" s="274" t="s">
        <v>89</v>
      </c>
      <c r="AV203" s="13" t="s">
        <v>89</v>
      </c>
      <c r="AW203" s="13" t="s">
        <v>36</v>
      </c>
      <c r="AX203" s="13" t="s">
        <v>80</v>
      </c>
      <c r="AY203" s="274" t="s">
        <v>170</v>
      </c>
    </row>
    <row r="204" s="14" customFormat="1">
      <c r="A204" s="14"/>
      <c r="B204" s="275"/>
      <c r="C204" s="276"/>
      <c r="D204" s="250" t="s">
        <v>178</v>
      </c>
      <c r="E204" s="277" t="s">
        <v>1</v>
      </c>
      <c r="F204" s="278" t="s">
        <v>186</v>
      </c>
      <c r="G204" s="276"/>
      <c r="H204" s="279">
        <v>215</v>
      </c>
      <c r="I204" s="280"/>
      <c r="J204" s="276"/>
      <c r="K204" s="276"/>
      <c r="L204" s="281"/>
      <c r="M204" s="282"/>
      <c r="N204" s="283"/>
      <c r="O204" s="283"/>
      <c r="P204" s="283"/>
      <c r="Q204" s="283"/>
      <c r="R204" s="283"/>
      <c r="S204" s="283"/>
      <c r="T204" s="28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5" t="s">
        <v>178</v>
      </c>
      <c r="AU204" s="285" t="s">
        <v>89</v>
      </c>
      <c r="AV204" s="14" t="s">
        <v>175</v>
      </c>
      <c r="AW204" s="14" t="s">
        <v>36</v>
      </c>
      <c r="AX204" s="14" t="s">
        <v>87</v>
      </c>
      <c r="AY204" s="285" t="s">
        <v>170</v>
      </c>
    </row>
    <row r="205" s="2" customFormat="1" ht="16.5" customHeight="1">
      <c r="A205" s="38"/>
      <c r="B205" s="39"/>
      <c r="C205" s="236" t="s">
        <v>540</v>
      </c>
      <c r="D205" s="236" t="s">
        <v>171</v>
      </c>
      <c r="E205" s="237" t="s">
        <v>1287</v>
      </c>
      <c r="F205" s="238" t="s">
        <v>1288</v>
      </c>
      <c r="G205" s="239" t="s">
        <v>807</v>
      </c>
      <c r="H205" s="240">
        <v>215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45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175</v>
      </c>
      <c r="AT205" s="248" t="s">
        <v>171</v>
      </c>
      <c r="AU205" s="248" t="s">
        <v>89</v>
      </c>
      <c r="AY205" s="17" t="s">
        <v>170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87</v>
      </c>
      <c r="BK205" s="249">
        <f>ROUND(I205*H205,2)</f>
        <v>0</v>
      </c>
      <c r="BL205" s="17" t="s">
        <v>175</v>
      </c>
      <c r="BM205" s="248" t="s">
        <v>543</v>
      </c>
    </row>
    <row r="206" s="13" customFormat="1">
      <c r="A206" s="13"/>
      <c r="B206" s="264"/>
      <c r="C206" s="265"/>
      <c r="D206" s="250" t="s">
        <v>178</v>
      </c>
      <c r="E206" s="266" t="s">
        <v>1</v>
      </c>
      <c r="F206" s="267" t="s">
        <v>1270</v>
      </c>
      <c r="G206" s="265"/>
      <c r="H206" s="268">
        <v>215</v>
      </c>
      <c r="I206" s="269"/>
      <c r="J206" s="265"/>
      <c r="K206" s="265"/>
      <c r="L206" s="270"/>
      <c r="M206" s="271"/>
      <c r="N206" s="272"/>
      <c r="O206" s="272"/>
      <c r="P206" s="272"/>
      <c r="Q206" s="272"/>
      <c r="R206" s="272"/>
      <c r="S206" s="272"/>
      <c r="T206" s="27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4" t="s">
        <v>178</v>
      </c>
      <c r="AU206" s="274" t="s">
        <v>89</v>
      </c>
      <c r="AV206" s="13" t="s">
        <v>89</v>
      </c>
      <c r="AW206" s="13" t="s">
        <v>36</v>
      </c>
      <c r="AX206" s="13" t="s">
        <v>80</v>
      </c>
      <c r="AY206" s="274" t="s">
        <v>170</v>
      </c>
    </row>
    <row r="207" s="14" customFormat="1">
      <c r="A207" s="14"/>
      <c r="B207" s="275"/>
      <c r="C207" s="276"/>
      <c r="D207" s="250" t="s">
        <v>178</v>
      </c>
      <c r="E207" s="277" t="s">
        <v>1</v>
      </c>
      <c r="F207" s="278" t="s">
        <v>186</v>
      </c>
      <c r="G207" s="276"/>
      <c r="H207" s="279">
        <v>215</v>
      </c>
      <c r="I207" s="280"/>
      <c r="J207" s="276"/>
      <c r="K207" s="276"/>
      <c r="L207" s="281"/>
      <c r="M207" s="282"/>
      <c r="N207" s="283"/>
      <c r="O207" s="283"/>
      <c r="P207" s="283"/>
      <c r="Q207" s="283"/>
      <c r="R207" s="283"/>
      <c r="S207" s="283"/>
      <c r="T207" s="28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85" t="s">
        <v>178</v>
      </c>
      <c r="AU207" s="285" t="s">
        <v>89</v>
      </c>
      <c r="AV207" s="14" t="s">
        <v>175</v>
      </c>
      <c r="AW207" s="14" t="s">
        <v>36</v>
      </c>
      <c r="AX207" s="14" t="s">
        <v>87</v>
      </c>
      <c r="AY207" s="285" t="s">
        <v>170</v>
      </c>
    </row>
    <row r="208" s="2" customFormat="1" ht="16.5" customHeight="1">
      <c r="A208" s="38"/>
      <c r="B208" s="39"/>
      <c r="C208" s="236" t="s">
        <v>284</v>
      </c>
      <c r="D208" s="236" t="s">
        <v>171</v>
      </c>
      <c r="E208" s="237" t="s">
        <v>1289</v>
      </c>
      <c r="F208" s="238" t="s">
        <v>1290</v>
      </c>
      <c r="G208" s="239" t="s">
        <v>807</v>
      </c>
      <c r="H208" s="240">
        <v>250</v>
      </c>
      <c r="I208" s="241"/>
      <c r="J208" s="242">
        <f>ROUND(I208*H208,2)</f>
        <v>0</v>
      </c>
      <c r="K208" s="243"/>
      <c r="L208" s="44"/>
      <c r="M208" s="244" t="s">
        <v>1</v>
      </c>
      <c r="N208" s="245" t="s">
        <v>45</v>
      </c>
      <c r="O208" s="91"/>
      <c r="P208" s="246">
        <f>O208*H208</f>
        <v>0</v>
      </c>
      <c r="Q208" s="246">
        <v>0.00012999999999999999</v>
      </c>
      <c r="R208" s="246">
        <f>Q208*H208</f>
        <v>0.032499999999999994</v>
      </c>
      <c r="S208" s="246">
        <v>0</v>
      </c>
      <c r="T208" s="24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175</v>
      </c>
      <c r="AT208" s="248" t="s">
        <v>171</v>
      </c>
      <c r="AU208" s="248" t="s">
        <v>89</v>
      </c>
      <c r="AY208" s="17" t="s">
        <v>170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87</v>
      </c>
      <c r="BK208" s="249">
        <f>ROUND(I208*H208,2)</f>
        <v>0</v>
      </c>
      <c r="BL208" s="17" t="s">
        <v>175</v>
      </c>
      <c r="BM208" s="248" t="s">
        <v>548</v>
      </c>
    </row>
    <row r="209" s="13" customFormat="1">
      <c r="A209" s="13"/>
      <c r="B209" s="264"/>
      <c r="C209" s="265"/>
      <c r="D209" s="250" t="s">
        <v>178</v>
      </c>
      <c r="E209" s="266" t="s">
        <v>1</v>
      </c>
      <c r="F209" s="267" t="s">
        <v>1291</v>
      </c>
      <c r="G209" s="265"/>
      <c r="H209" s="268">
        <v>250</v>
      </c>
      <c r="I209" s="269"/>
      <c r="J209" s="265"/>
      <c r="K209" s="265"/>
      <c r="L209" s="270"/>
      <c r="M209" s="271"/>
      <c r="N209" s="272"/>
      <c r="O209" s="272"/>
      <c r="P209" s="272"/>
      <c r="Q209" s="272"/>
      <c r="R209" s="272"/>
      <c r="S209" s="272"/>
      <c r="T209" s="27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4" t="s">
        <v>178</v>
      </c>
      <c r="AU209" s="274" t="s">
        <v>89</v>
      </c>
      <c r="AV209" s="13" t="s">
        <v>89</v>
      </c>
      <c r="AW209" s="13" t="s">
        <v>36</v>
      </c>
      <c r="AX209" s="13" t="s">
        <v>80</v>
      </c>
      <c r="AY209" s="274" t="s">
        <v>170</v>
      </c>
    </row>
    <row r="210" s="14" customFormat="1">
      <c r="A210" s="14"/>
      <c r="B210" s="275"/>
      <c r="C210" s="276"/>
      <c r="D210" s="250" t="s">
        <v>178</v>
      </c>
      <c r="E210" s="277" t="s">
        <v>1</v>
      </c>
      <c r="F210" s="278" t="s">
        <v>186</v>
      </c>
      <c r="G210" s="276"/>
      <c r="H210" s="279">
        <v>250</v>
      </c>
      <c r="I210" s="280"/>
      <c r="J210" s="276"/>
      <c r="K210" s="276"/>
      <c r="L210" s="281"/>
      <c r="M210" s="282"/>
      <c r="N210" s="283"/>
      <c r="O210" s="283"/>
      <c r="P210" s="283"/>
      <c r="Q210" s="283"/>
      <c r="R210" s="283"/>
      <c r="S210" s="283"/>
      <c r="T210" s="28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5" t="s">
        <v>178</v>
      </c>
      <c r="AU210" s="285" t="s">
        <v>89</v>
      </c>
      <c r="AV210" s="14" t="s">
        <v>175</v>
      </c>
      <c r="AW210" s="14" t="s">
        <v>36</v>
      </c>
      <c r="AX210" s="14" t="s">
        <v>87</v>
      </c>
      <c r="AY210" s="285" t="s">
        <v>170</v>
      </c>
    </row>
    <row r="211" s="2" customFormat="1" ht="16.5" customHeight="1">
      <c r="A211" s="38"/>
      <c r="B211" s="39"/>
      <c r="C211" s="236" t="s">
        <v>553</v>
      </c>
      <c r="D211" s="236" t="s">
        <v>171</v>
      </c>
      <c r="E211" s="237" t="s">
        <v>862</v>
      </c>
      <c r="F211" s="238" t="s">
        <v>1191</v>
      </c>
      <c r="G211" s="239" t="s">
        <v>807</v>
      </c>
      <c r="H211" s="240">
        <v>220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45</v>
      </c>
      <c r="O211" s="91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175</v>
      </c>
      <c r="AT211" s="248" t="s">
        <v>171</v>
      </c>
      <c r="AU211" s="248" t="s">
        <v>89</v>
      </c>
      <c r="AY211" s="17" t="s">
        <v>170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87</v>
      </c>
      <c r="BK211" s="249">
        <f>ROUND(I211*H211,2)</f>
        <v>0</v>
      </c>
      <c r="BL211" s="17" t="s">
        <v>175</v>
      </c>
      <c r="BM211" s="248" t="s">
        <v>556</v>
      </c>
    </row>
    <row r="212" s="13" customFormat="1">
      <c r="A212" s="13"/>
      <c r="B212" s="264"/>
      <c r="C212" s="265"/>
      <c r="D212" s="250" t="s">
        <v>178</v>
      </c>
      <c r="E212" s="266" t="s">
        <v>1</v>
      </c>
      <c r="F212" s="267" t="s">
        <v>1292</v>
      </c>
      <c r="G212" s="265"/>
      <c r="H212" s="268">
        <v>220</v>
      </c>
      <c r="I212" s="269"/>
      <c r="J212" s="265"/>
      <c r="K212" s="265"/>
      <c r="L212" s="270"/>
      <c r="M212" s="271"/>
      <c r="N212" s="272"/>
      <c r="O212" s="272"/>
      <c r="P212" s="272"/>
      <c r="Q212" s="272"/>
      <c r="R212" s="272"/>
      <c r="S212" s="272"/>
      <c r="T212" s="27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4" t="s">
        <v>178</v>
      </c>
      <c r="AU212" s="274" t="s">
        <v>89</v>
      </c>
      <c r="AV212" s="13" t="s">
        <v>89</v>
      </c>
      <c r="AW212" s="13" t="s">
        <v>36</v>
      </c>
      <c r="AX212" s="13" t="s">
        <v>80</v>
      </c>
      <c r="AY212" s="274" t="s">
        <v>170</v>
      </c>
    </row>
    <row r="213" s="14" customFormat="1">
      <c r="A213" s="14"/>
      <c r="B213" s="275"/>
      <c r="C213" s="276"/>
      <c r="D213" s="250" t="s">
        <v>178</v>
      </c>
      <c r="E213" s="277" t="s">
        <v>1</v>
      </c>
      <c r="F213" s="278" t="s">
        <v>186</v>
      </c>
      <c r="G213" s="276"/>
      <c r="H213" s="279">
        <v>220</v>
      </c>
      <c r="I213" s="280"/>
      <c r="J213" s="276"/>
      <c r="K213" s="276"/>
      <c r="L213" s="281"/>
      <c r="M213" s="282"/>
      <c r="N213" s="283"/>
      <c r="O213" s="283"/>
      <c r="P213" s="283"/>
      <c r="Q213" s="283"/>
      <c r="R213" s="283"/>
      <c r="S213" s="283"/>
      <c r="T213" s="28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85" t="s">
        <v>178</v>
      </c>
      <c r="AU213" s="285" t="s">
        <v>89</v>
      </c>
      <c r="AV213" s="14" t="s">
        <v>175</v>
      </c>
      <c r="AW213" s="14" t="s">
        <v>36</v>
      </c>
      <c r="AX213" s="14" t="s">
        <v>87</v>
      </c>
      <c r="AY213" s="285" t="s">
        <v>170</v>
      </c>
    </row>
    <row r="214" s="11" customFormat="1" ht="22.8" customHeight="1">
      <c r="A214" s="11"/>
      <c r="B214" s="222"/>
      <c r="C214" s="223"/>
      <c r="D214" s="224" t="s">
        <v>79</v>
      </c>
      <c r="E214" s="295" t="s">
        <v>894</v>
      </c>
      <c r="F214" s="295" t="s">
        <v>895</v>
      </c>
      <c r="G214" s="223"/>
      <c r="H214" s="223"/>
      <c r="I214" s="226"/>
      <c r="J214" s="296">
        <f>BK214</f>
        <v>0</v>
      </c>
      <c r="K214" s="223"/>
      <c r="L214" s="228"/>
      <c r="M214" s="229"/>
      <c r="N214" s="230"/>
      <c r="O214" s="230"/>
      <c r="P214" s="231">
        <f>P215</f>
        <v>0</v>
      </c>
      <c r="Q214" s="230"/>
      <c r="R214" s="231">
        <f>R215</f>
        <v>0</v>
      </c>
      <c r="S214" s="230"/>
      <c r="T214" s="232">
        <f>T215</f>
        <v>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233" t="s">
        <v>87</v>
      </c>
      <c r="AT214" s="234" t="s">
        <v>79</v>
      </c>
      <c r="AU214" s="234" t="s">
        <v>87</v>
      </c>
      <c r="AY214" s="233" t="s">
        <v>170</v>
      </c>
      <c r="BK214" s="235">
        <f>BK215</f>
        <v>0</v>
      </c>
    </row>
    <row r="215" s="2" customFormat="1" ht="16.5" customHeight="1">
      <c r="A215" s="38"/>
      <c r="B215" s="39"/>
      <c r="C215" s="236" t="s">
        <v>472</v>
      </c>
      <c r="D215" s="236" t="s">
        <v>171</v>
      </c>
      <c r="E215" s="237" t="s">
        <v>897</v>
      </c>
      <c r="F215" s="238" t="s">
        <v>898</v>
      </c>
      <c r="G215" s="239" t="s">
        <v>778</v>
      </c>
      <c r="H215" s="240">
        <v>65.768000000000001</v>
      </c>
      <c r="I215" s="241"/>
      <c r="J215" s="242">
        <f>ROUND(I215*H215,2)</f>
        <v>0</v>
      </c>
      <c r="K215" s="243"/>
      <c r="L215" s="44"/>
      <c r="M215" s="297" t="s">
        <v>1</v>
      </c>
      <c r="N215" s="298" t="s">
        <v>45</v>
      </c>
      <c r="O215" s="299"/>
      <c r="P215" s="300">
        <f>O215*H215</f>
        <v>0</v>
      </c>
      <c r="Q215" s="300">
        <v>0</v>
      </c>
      <c r="R215" s="300">
        <f>Q215*H215</f>
        <v>0</v>
      </c>
      <c r="S215" s="300">
        <v>0</v>
      </c>
      <c r="T215" s="301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175</v>
      </c>
      <c r="AT215" s="248" t="s">
        <v>171</v>
      </c>
      <c r="AU215" s="248" t="s">
        <v>89</v>
      </c>
      <c r="AY215" s="17" t="s">
        <v>170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87</v>
      </c>
      <c r="BK215" s="249">
        <f>ROUND(I215*H215,2)</f>
        <v>0</v>
      </c>
      <c r="BL215" s="17" t="s">
        <v>175</v>
      </c>
      <c r="BM215" s="248" t="s">
        <v>566</v>
      </c>
    </row>
    <row r="216" s="2" customFormat="1" ht="6.96" customHeight="1">
      <c r="A216" s="38"/>
      <c r="B216" s="66"/>
      <c r="C216" s="67"/>
      <c r="D216" s="67"/>
      <c r="E216" s="67"/>
      <c r="F216" s="67"/>
      <c r="G216" s="67"/>
      <c r="H216" s="67"/>
      <c r="I216" s="192"/>
      <c r="J216" s="67"/>
      <c r="K216" s="67"/>
      <c r="L216" s="44"/>
      <c r="M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</row>
  </sheetData>
  <sheetProtection sheet="1" autoFilter="0" formatColumns="0" formatRows="0" objects="1" scenarios="1" spinCount="100000" saltValue="WWO5XaWf6bfDh94svs0jcdz4CdHa1hvGddpZnKj7s+qc0fbNjNF+VeScyI/xnwvg/yeKhPs9yodFO5pdPq82Kg==" hashValue="U7330SzGjhrBqFeHHbvjVeJqXG2bTKaYMpsPLnpw9hStil6Vyoni82wqkJhMsPpwTW9rvgXHwswGcfwvrh9N3w==" algorithmName="SHA-512" password="CC35"/>
  <autoFilter ref="C125:K21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145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1293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23. 3. 2021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6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37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39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40</v>
      </c>
      <c r="E30" s="38"/>
      <c r="F30" s="38"/>
      <c r="G30" s="38"/>
      <c r="H30" s="38"/>
      <c r="I30" s="154"/>
      <c r="J30" s="166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42</v>
      </c>
      <c r="G32" s="38"/>
      <c r="H32" s="38"/>
      <c r="I32" s="168" t="s">
        <v>41</v>
      </c>
      <c r="J32" s="167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44</v>
      </c>
      <c r="E33" s="152" t="s">
        <v>45</v>
      </c>
      <c r="F33" s="170">
        <f>ROUND((SUM(BE128:BE213)),  2)</f>
        <v>0</v>
      </c>
      <c r="G33" s="38"/>
      <c r="H33" s="38"/>
      <c r="I33" s="171">
        <v>0.20999999999999999</v>
      </c>
      <c r="J33" s="170">
        <f>ROUND(((SUM(BE128:BE213))*I33),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46</v>
      </c>
      <c r="F34" s="170">
        <f>ROUND((SUM(BF128:BF213)),  2)</f>
        <v>0</v>
      </c>
      <c r="G34" s="38"/>
      <c r="H34" s="38"/>
      <c r="I34" s="171">
        <v>0.14999999999999999</v>
      </c>
      <c r="J34" s="170">
        <f>ROUND(((SUM(BF128:BF213))*I34),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47</v>
      </c>
      <c r="F35" s="170">
        <f>ROUND((SUM(BG128:BG213)),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48</v>
      </c>
      <c r="F36" s="170">
        <f>ROUND((SUM(BH128:BH213)),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0">
        <f>ROUND((SUM(BI128:BI213)),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50</v>
      </c>
      <c r="E39" s="174"/>
      <c r="F39" s="174"/>
      <c r="G39" s="175" t="s">
        <v>51</v>
      </c>
      <c r="H39" s="176" t="s">
        <v>52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145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SO.401 - Veřejné osvětlení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Litomyšl</v>
      </c>
      <c r="G89" s="40"/>
      <c r="H89" s="40"/>
      <c r="I89" s="156" t="s">
        <v>22</v>
      </c>
      <c r="J89" s="79" t="str">
        <f>IF(J12="","",J12)</f>
        <v>23. 3. 2021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Litomyšl</v>
      </c>
      <c r="G91" s="40"/>
      <c r="H91" s="40"/>
      <c r="I91" s="156" t="s">
        <v>32</v>
      </c>
      <c r="J91" s="36" t="str">
        <f>E21</f>
        <v>K I P spol. s r. 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150</v>
      </c>
      <c r="D94" s="198"/>
      <c r="E94" s="198"/>
      <c r="F94" s="198"/>
      <c r="G94" s="198"/>
      <c r="H94" s="198"/>
      <c r="I94" s="199"/>
      <c r="J94" s="200" t="s">
        <v>151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152</v>
      </c>
      <c r="D96" s="40"/>
      <c r="E96" s="40"/>
      <c r="F96" s="40"/>
      <c r="G96" s="40"/>
      <c r="H96" s="40"/>
      <c r="I96" s="154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153</v>
      </c>
    </row>
    <row r="97" s="9" customFormat="1" ht="24.96" customHeight="1">
      <c r="A97" s="9"/>
      <c r="B97" s="202"/>
      <c r="C97" s="203"/>
      <c r="D97" s="204" t="s">
        <v>1294</v>
      </c>
      <c r="E97" s="205"/>
      <c r="F97" s="205"/>
      <c r="G97" s="205"/>
      <c r="H97" s="205"/>
      <c r="I97" s="206"/>
      <c r="J97" s="207">
        <f>J129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5" customFormat="1" ht="19.92" customHeight="1">
      <c r="A98" s="15"/>
      <c r="B98" s="289"/>
      <c r="C98" s="133"/>
      <c r="D98" s="290" t="s">
        <v>1295</v>
      </c>
      <c r="E98" s="291"/>
      <c r="F98" s="291"/>
      <c r="G98" s="291"/>
      <c r="H98" s="291"/>
      <c r="I98" s="292"/>
      <c r="J98" s="293">
        <f>J130</f>
        <v>0</v>
      </c>
      <c r="K98" s="133"/>
      <c r="L98" s="294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="15" customFormat="1" ht="19.92" customHeight="1">
      <c r="A99" s="15"/>
      <c r="B99" s="289"/>
      <c r="C99" s="133"/>
      <c r="D99" s="290" t="s">
        <v>1296</v>
      </c>
      <c r="E99" s="291"/>
      <c r="F99" s="291"/>
      <c r="G99" s="291"/>
      <c r="H99" s="291"/>
      <c r="I99" s="292"/>
      <c r="J99" s="293">
        <f>J136</f>
        <v>0</v>
      </c>
      <c r="K99" s="133"/>
      <c r="L99" s="294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="15" customFormat="1" ht="19.92" customHeight="1">
      <c r="A100" s="15"/>
      <c r="B100" s="289"/>
      <c r="C100" s="133"/>
      <c r="D100" s="290" t="s">
        <v>1297</v>
      </c>
      <c r="E100" s="291"/>
      <c r="F100" s="291"/>
      <c r="G100" s="291"/>
      <c r="H100" s="291"/>
      <c r="I100" s="292"/>
      <c r="J100" s="293">
        <f>J144</f>
        <v>0</v>
      </c>
      <c r="K100" s="133"/>
      <c r="L100" s="294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="15" customFormat="1" ht="19.92" customHeight="1">
      <c r="A101" s="15"/>
      <c r="B101" s="289"/>
      <c r="C101" s="133"/>
      <c r="D101" s="290" t="s">
        <v>1298</v>
      </c>
      <c r="E101" s="291"/>
      <c r="F101" s="291"/>
      <c r="G101" s="291"/>
      <c r="H101" s="291"/>
      <c r="I101" s="292"/>
      <c r="J101" s="293">
        <f>J151</f>
        <v>0</v>
      </c>
      <c r="K101" s="133"/>
      <c r="L101" s="294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="9" customFormat="1" ht="24.96" customHeight="1">
      <c r="A102" s="9"/>
      <c r="B102" s="202"/>
      <c r="C102" s="203"/>
      <c r="D102" s="204" t="s">
        <v>1299</v>
      </c>
      <c r="E102" s="205"/>
      <c r="F102" s="205"/>
      <c r="G102" s="205"/>
      <c r="H102" s="205"/>
      <c r="I102" s="206"/>
      <c r="J102" s="207">
        <f>J163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202"/>
      <c r="C103" s="203"/>
      <c r="D103" s="204" t="s">
        <v>1300</v>
      </c>
      <c r="E103" s="205"/>
      <c r="F103" s="205"/>
      <c r="G103" s="205"/>
      <c r="H103" s="205"/>
      <c r="I103" s="206"/>
      <c r="J103" s="207">
        <f>J180</f>
        <v>0</v>
      </c>
      <c r="K103" s="203"/>
      <c r="L103" s="20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5" customFormat="1" ht="19.92" customHeight="1">
      <c r="A104" s="15"/>
      <c r="B104" s="289"/>
      <c r="C104" s="133"/>
      <c r="D104" s="290" t="s">
        <v>1301</v>
      </c>
      <c r="E104" s="291"/>
      <c r="F104" s="291"/>
      <c r="G104" s="291"/>
      <c r="H104" s="291"/>
      <c r="I104" s="292"/>
      <c r="J104" s="293">
        <f>J181</f>
        <v>0</v>
      </c>
      <c r="K104" s="133"/>
      <c r="L104" s="294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="15" customFormat="1" ht="19.92" customHeight="1">
      <c r="A105" s="15"/>
      <c r="B105" s="289"/>
      <c r="C105" s="133"/>
      <c r="D105" s="290" t="s">
        <v>1302</v>
      </c>
      <c r="E105" s="291"/>
      <c r="F105" s="291"/>
      <c r="G105" s="291"/>
      <c r="H105" s="291"/>
      <c r="I105" s="292"/>
      <c r="J105" s="293">
        <f>J183</f>
        <v>0</v>
      </c>
      <c r="K105" s="133"/>
      <c r="L105" s="294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="15" customFormat="1" ht="19.92" customHeight="1">
      <c r="A106" s="15"/>
      <c r="B106" s="289"/>
      <c r="C106" s="133"/>
      <c r="D106" s="290" t="s">
        <v>1303</v>
      </c>
      <c r="E106" s="291"/>
      <c r="F106" s="291"/>
      <c r="G106" s="291"/>
      <c r="H106" s="291"/>
      <c r="I106" s="292"/>
      <c r="J106" s="293">
        <f>J191</f>
        <v>0</v>
      </c>
      <c r="K106" s="133"/>
      <c r="L106" s="294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="15" customFormat="1" ht="19.92" customHeight="1">
      <c r="A107" s="15"/>
      <c r="B107" s="289"/>
      <c r="C107" s="133"/>
      <c r="D107" s="290" t="s">
        <v>1304</v>
      </c>
      <c r="E107" s="291"/>
      <c r="F107" s="291"/>
      <c r="G107" s="291"/>
      <c r="H107" s="291"/>
      <c r="I107" s="292"/>
      <c r="J107" s="293">
        <f>J199</f>
        <v>0</v>
      </c>
      <c r="K107" s="133"/>
      <c r="L107" s="294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="9" customFormat="1" ht="24.96" customHeight="1">
      <c r="A108" s="9"/>
      <c r="B108" s="202"/>
      <c r="C108" s="203"/>
      <c r="D108" s="204" t="s">
        <v>1305</v>
      </c>
      <c r="E108" s="205"/>
      <c r="F108" s="205"/>
      <c r="G108" s="205"/>
      <c r="H108" s="205"/>
      <c r="I108" s="206"/>
      <c r="J108" s="207">
        <f>J212</f>
        <v>0</v>
      </c>
      <c r="K108" s="203"/>
      <c r="L108" s="20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92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95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157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3.25" customHeight="1">
      <c r="A118" s="38"/>
      <c r="B118" s="39"/>
      <c r="C118" s="40"/>
      <c r="D118" s="40"/>
      <c r="E118" s="196" t="str">
        <f>E7</f>
        <v>Zainvestování území pro RD v lokalitě Babka Litomyšl, REVIZE Č.1. – 03/2021</v>
      </c>
      <c r="F118" s="32"/>
      <c r="G118" s="32"/>
      <c r="H118" s="32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145</v>
      </c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SO.401 - Veřejné osvětlení</v>
      </c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Litomyšl</v>
      </c>
      <c r="G122" s="40"/>
      <c r="H122" s="40"/>
      <c r="I122" s="156" t="s">
        <v>22</v>
      </c>
      <c r="J122" s="79" t="str">
        <f>IF(J12="","",J12)</f>
        <v>23. 3. 2021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Město Litomyšl</v>
      </c>
      <c r="G124" s="40"/>
      <c r="H124" s="40"/>
      <c r="I124" s="156" t="s">
        <v>32</v>
      </c>
      <c r="J124" s="36" t="str">
        <f>E21</f>
        <v>K I P spol. s r. 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30</v>
      </c>
      <c r="D125" s="40"/>
      <c r="E125" s="40"/>
      <c r="F125" s="27" t="str">
        <f>IF(E18="","",E18)</f>
        <v>Vyplň údaj</v>
      </c>
      <c r="G125" s="40"/>
      <c r="H125" s="40"/>
      <c r="I125" s="156" t="s">
        <v>37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15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0" customFormat="1" ht="29.28" customHeight="1">
      <c r="A127" s="209"/>
      <c r="B127" s="210"/>
      <c r="C127" s="211" t="s">
        <v>158</v>
      </c>
      <c r="D127" s="212" t="s">
        <v>65</v>
      </c>
      <c r="E127" s="212" t="s">
        <v>61</v>
      </c>
      <c r="F127" s="212" t="s">
        <v>62</v>
      </c>
      <c r="G127" s="212" t="s">
        <v>159</v>
      </c>
      <c r="H127" s="212" t="s">
        <v>160</v>
      </c>
      <c r="I127" s="213" t="s">
        <v>161</v>
      </c>
      <c r="J127" s="214" t="s">
        <v>151</v>
      </c>
      <c r="K127" s="215" t="s">
        <v>162</v>
      </c>
      <c r="L127" s="216"/>
      <c r="M127" s="100" t="s">
        <v>1</v>
      </c>
      <c r="N127" s="101" t="s">
        <v>44</v>
      </c>
      <c r="O127" s="101" t="s">
        <v>163</v>
      </c>
      <c r="P127" s="101" t="s">
        <v>164</v>
      </c>
      <c r="Q127" s="101" t="s">
        <v>165</v>
      </c>
      <c r="R127" s="101" t="s">
        <v>166</v>
      </c>
      <c r="S127" s="101" t="s">
        <v>167</v>
      </c>
      <c r="T127" s="102" t="s">
        <v>168</v>
      </c>
      <c r="U127" s="209"/>
      <c r="V127" s="209"/>
      <c r="W127" s="209"/>
      <c r="X127" s="209"/>
      <c r="Y127" s="209"/>
      <c r="Z127" s="209"/>
      <c r="AA127" s="209"/>
      <c r="AB127" s="209"/>
      <c r="AC127" s="209"/>
      <c r="AD127" s="209"/>
      <c r="AE127" s="209"/>
    </row>
    <row r="128" s="2" customFormat="1" ht="22.8" customHeight="1">
      <c r="A128" s="38"/>
      <c r="B128" s="39"/>
      <c r="C128" s="107" t="s">
        <v>169</v>
      </c>
      <c r="D128" s="40"/>
      <c r="E128" s="40"/>
      <c r="F128" s="40"/>
      <c r="G128" s="40"/>
      <c r="H128" s="40"/>
      <c r="I128" s="154"/>
      <c r="J128" s="217">
        <f>BK128</f>
        <v>0</v>
      </c>
      <c r="K128" s="40"/>
      <c r="L128" s="44"/>
      <c r="M128" s="103"/>
      <c r="N128" s="218"/>
      <c r="O128" s="104"/>
      <c r="P128" s="219">
        <f>P129+P163+P180+P212</f>
        <v>0</v>
      </c>
      <c r="Q128" s="104"/>
      <c r="R128" s="219">
        <f>R129+R163+R180+R212</f>
        <v>0</v>
      </c>
      <c r="S128" s="104"/>
      <c r="T128" s="220">
        <f>T129+T163+T180+T212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79</v>
      </c>
      <c r="AU128" s="17" t="s">
        <v>153</v>
      </c>
      <c r="BK128" s="221">
        <f>BK129+BK163+BK180+BK212</f>
        <v>0</v>
      </c>
    </row>
    <row r="129" s="11" customFormat="1" ht="25.92" customHeight="1">
      <c r="A129" s="11"/>
      <c r="B129" s="222"/>
      <c r="C129" s="223"/>
      <c r="D129" s="224" t="s">
        <v>79</v>
      </c>
      <c r="E129" s="225" t="s">
        <v>728</v>
      </c>
      <c r="F129" s="225" t="s">
        <v>1306</v>
      </c>
      <c r="G129" s="223"/>
      <c r="H129" s="223"/>
      <c r="I129" s="226"/>
      <c r="J129" s="227">
        <f>BK129</f>
        <v>0</v>
      </c>
      <c r="K129" s="223"/>
      <c r="L129" s="228"/>
      <c r="M129" s="229"/>
      <c r="N129" s="230"/>
      <c r="O129" s="230"/>
      <c r="P129" s="231">
        <f>P130+P136+P144+P151</f>
        <v>0</v>
      </c>
      <c r="Q129" s="230"/>
      <c r="R129" s="231">
        <f>R130+R136+R144+R151</f>
        <v>0</v>
      </c>
      <c r="S129" s="230"/>
      <c r="T129" s="232">
        <f>T130+T136+T144+T151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33" t="s">
        <v>87</v>
      </c>
      <c r="AT129" s="234" t="s">
        <v>79</v>
      </c>
      <c r="AU129" s="234" t="s">
        <v>80</v>
      </c>
      <c r="AY129" s="233" t="s">
        <v>170</v>
      </c>
      <c r="BK129" s="235">
        <f>BK130+BK136+BK144+BK151</f>
        <v>0</v>
      </c>
    </row>
    <row r="130" s="11" customFormat="1" ht="22.8" customHeight="1">
      <c r="A130" s="11"/>
      <c r="B130" s="222"/>
      <c r="C130" s="223"/>
      <c r="D130" s="224" t="s">
        <v>79</v>
      </c>
      <c r="E130" s="295" t="s">
        <v>1307</v>
      </c>
      <c r="F130" s="295" t="s">
        <v>1308</v>
      </c>
      <c r="G130" s="223"/>
      <c r="H130" s="223"/>
      <c r="I130" s="226"/>
      <c r="J130" s="296">
        <f>BK130</f>
        <v>0</v>
      </c>
      <c r="K130" s="223"/>
      <c r="L130" s="228"/>
      <c r="M130" s="229"/>
      <c r="N130" s="230"/>
      <c r="O130" s="230"/>
      <c r="P130" s="231">
        <f>SUM(P131:P135)</f>
        <v>0</v>
      </c>
      <c r="Q130" s="230"/>
      <c r="R130" s="231">
        <f>SUM(R131:R135)</f>
        <v>0</v>
      </c>
      <c r="S130" s="230"/>
      <c r="T130" s="232">
        <f>SUM(T131:T135)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33" t="s">
        <v>87</v>
      </c>
      <c r="AT130" s="234" t="s">
        <v>79</v>
      </c>
      <c r="AU130" s="234" t="s">
        <v>87</v>
      </c>
      <c r="AY130" s="233" t="s">
        <v>170</v>
      </c>
      <c r="BK130" s="235">
        <f>SUM(BK131:BK135)</f>
        <v>0</v>
      </c>
    </row>
    <row r="131" s="2" customFormat="1" ht="21.75" customHeight="1">
      <c r="A131" s="38"/>
      <c r="B131" s="39"/>
      <c r="C131" s="236" t="s">
        <v>87</v>
      </c>
      <c r="D131" s="236" t="s">
        <v>171</v>
      </c>
      <c r="E131" s="237" t="s">
        <v>1309</v>
      </c>
      <c r="F131" s="238" t="s">
        <v>1310</v>
      </c>
      <c r="G131" s="239" t="s">
        <v>1311</v>
      </c>
      <c r="H131" s="240">
        <v>4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45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175</v>
      </c>
      <c r="AT131" s="248" t="s">
        <v>171</v>
      </c>
      <c r="AU131" s="248" t="s">
        <v>89</v>
      </c>
      <c r="AY131" s="17" t="s">
        <v>170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87</v>
      </c>
      <c r="BK131" s="249">
        <f>ROUND(I131*H131,2)</f>
        <v>0</v>
      </c>
      <c r="BL131" s="17" t="s">
        <v>175</v>
      </c>
      <c r="BM131" s="248" t="s">
        <v>89</v>
      </c>
    </row>
    <row r="132" s="2" customFormat="1" ht="21.75" customHeight="1">
      <c r="A132" s="38"/>
      <c r="B132" s="39"/>
      <c r="C132" s="236" t="s">
        <v>89</v>
      </c>
      <c r="D132" s="236" t="s">
        <v>171</v>
      </c>
      <c r="E132" s="237" t="s">
        <v>1312</v>
      </c>
      <c r="F132" s="238" t="s">
        <v>1313</v>
      </c>
      <c r="G132" s="239" t="s">
        <v>1311</v>
      </c>
      <c r="H132" s="240">
        <v>4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45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175</v>
      </c>
      <c r="AT132" s="248" t="s">
        <v>171</v>
      </c>
      <c r="AU132" s="248" t="s">
        <v>89</v>
      </c>
      <c r="AY132" s="17" t="s">
        <v>170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87</v>
      </c>
      <c r="BK132" s="249">
        <f>ROUND(I132*H132,2)</f>
        <v>0</v>
      </c>
      <c r="BL132" s="17" t="s">
        <v>175</v>
      </c>
      <c r="BM132" s="248" t="s">
        <v>175</v>
      </c>
    </row>
    <row r="133" s="2" customFormat="1" ht="21.75" customHeight="1">
      <c r="A133" s="38"/>
      <c r="B133" s="39"/>
      <c r="C133" s="236" t="s">
        <v>197</v>
      </c>
      <c r="D133" s="236" t="s">
        <v>171</v>
      </c>
      <c r="E133" s="237" t="s">
        <v>1314</v>
      </c>
      <c r="F133" s="238" t="s">
        <v>1315</v>
      </c>
      <c r="G133" s="239" t="s">
        <v>1311</v>
      </c>
      <c r="H133" s="240">
        <v>17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45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175</v>
      </c>
      <c r="AT133" s="248" t="s">
        <v>171</v>
      </c>
      <c r="AU133" s="248" t="s">
        <v>89</v>
      </c>
      <c r="AY133" s="17" t="s">
        <v>170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87</v>
      </c>
      <c r="BK133" s="249">
        <f>ROUND(I133*H133,2)</f>
        <v>0</v>
      </c>
      <c r="BL133" s="17" t="s">
        <v>175</v>
      </c>
      <c r="BM133" s="248" t="s">
        <v>200</v>
      </c>
    </row>
    <row r="134" s="2" customFormat="1" ht="16.5" customHeight="1">
      <c r="A134" s="38"/>
      <c r="B134" s="39"/>
      <c r="C134" s="236" t="s">
        <v>175</v>
      </c>
      <c r="D134" s="236" t="s">
        <v>171</v>
      </c>
      <c r="E134" s="237" t="s">
        <v>1316</v>
      </c>
      <c r="F134" s="238" t="s">
        <v>1317</v>
      </c>
      <c r="G134" s="239" t="s">
        <v>1318</v>
      </c>
      <c r="H134" s="240">
        <v>30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45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175</v>
      </c>
      <c r="AT134" s="248" t="s">
        <v>171</v>
      </c>
      <c r="AU134" s="248" t="s">
        <v>89</v>
      </c>
      <c r="AY134" s="17" t="s">
        <v>170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87</v>
      </c>
      <c r="BK134" s="249">
        <f>ROUND(I134*H134,2)</f>
        <v>0</v>
      </c>
      <c r="BL134" s="17" t="s">
        <v>175</v>
      </c>
      <c r="BM134" s="248" t="s">
        <v>214</v>
      </c>
    </row>
    <row r="135" s="2" customFormat="1" ht="33" customHeight="1">
      <c r="A135" s="38"/>
      <c r="B135" s="39"/>
      <c r="C135" s="236" t="s">
        <v>226</v>
      </c>
      <c r="D135" s="236" t="s">
        <v>171</v>
      </c>
      <c r="E135" s="237" t="s">
        <v>1319</v>
      </c>
      <c r="F135" s="238" t="s">
        <v>1320</v>
      </c>
      <c r="G135" s="239" t="s">
        <v>1059</v>
      </c>
      <c r="H135" s="240">
        <v>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45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175</v>
      </c>
      <c r="AT135" s="248" t="s">
        <v>171</v>
      </c>
      <c r="AU135" s="248" t="s">
        <v>89</v>
      </c>
      <c r="AY135" s="17" t="s">
        <v>170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87</v>
      </c>
      <c r="BK135" s="249">
        <f>ROUND(I135*H135,2)</f>
        <v>0</v>
      </c>
      <c r="BL135" s="17" t="s">
        <v>175</v>
      </c>
      <c r="BM135" s="248" t="s">
        <v>230</v>
      </c>
    </row>
    <row r="136" s="11" customFormat="1" ht="22.8" customHeight="1">
      <c r="A136" s="11"/>
      <c r="B136" s="222"/>
      <c r="C136" s="223"/>
      <c r="D136" s="224" t="s">
        <v>79</v>
      </c>
      <c r="E136" s="295" t="s">
        <v>1321</v>
      </c>
      <c r="F136" s="295" t="s">
        <v>1322</v>
      </c>
      <c r="G136" s="223"/>
      <c r="H136" s="223"/>
      <c r="I136" s="226"/>
      <c r="J136" s="296">
        <f>BK136</f>
        <v>0</v>
      </c>
      <c r="K136" s="223"/>
      <c r="L136" s="228"/>
      <c r="M136" s="229"/>
      <c r="N136" s="230"/>
      <c r="O136" s="230"/>
      <c r="P136" s="231">
        <f>SUM(P137:P143)</f>
        <v>0</v>
      </c>
      <c r="Q136" s="230"/>
      <c r="R136" s="231">
        <f>SUM(R137:R143)</f>
        <v>0</v>
      </c>
      <c r="S136" s="230"/>
      <c r="T136" s="232">
        <f>SUM(T137:T143)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33" t="s">
        <v>87</v>
      </c>
      <c r="AT136" s="234" t="s">
        <v>79</v>
      </c>
      <c r="AU136" s="234" t="s">
        <v>87</v>
      </c>
      <c r="AY136" s="233" t="s">
        <v>170</v>
      </c>
      <c r="BK136" s="235">
        <f>SUM(BK137:BK143)</f>
        <v>0</v>
      </c>
    </row>
    <row r="137" s="2" customFormat="1" ht="21.75" customHeight="1">
      <c r="A137" s="38"/>
      <c r="B137" s="39"/>
      <c r="C137" s="236" t="s">
        <v>200</v>
      </c>
      <c r="D137" s="236" t="s">
        <v>171</v>
      </c>
      <c r="E137" s="237" t="s">
        <v>1323</v>
      </c>
      <c r="F137" s="238" t="s">
        <v>1324</v>
      </c>
      <c r="G137" s="239" t="s">
        <v>1059</v>
      </c>
      <c r="H137" s="240">
        <v>11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45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175</v>
      </c>
      <c r="AT137" s="248" t="s">
        <v>171</v>
      </c>
      <c r="AU137" s="248" t="s">
        <v>89</v>
      </c>
      <c r="AY137" s="17" t="s">
        <v>170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87</v>
      </c>
      <c r="BK137" s="249">
        <f>ROUND(I137*H137,2)</f>
        <v>0</v>
      </c>
      <c r="BL137" s="17" t="s">
        <v>175</v>
      </c>
      <c r="BM137" s="248" t="s">
        <v>236</v>
      </c>
    </row>
    <row r="138" s="2" customFormat="1" ht="21.75" customHeight="1">
      <c r="A138" s="38"/>
      <c r="B138" s="39"/>
      <c r="C138" s="236" t="s">
        <v>244</v>
      </c>
      <c r="D138" s="236" t="s">
        <v>171</v>
      </c>
      <c r="E138" s="237" t="s">
        <v>1325</v>
      </c>
      <c r="F138" s="238" t="s">
        <v>1326</v>
      </c>
      <c r="G138" s="239" t="s">
        <v>1059</v>
      </c>
      <c r="H138" s="240">
        <v>4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45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175</v>
      </c>
      <c r="AT138" s="248" t="s">
        <v>171</v>
      </c>
      <c r="AU138" s="248" t="s">
        <v>89</v>
      </c>
      <c r="AY138" s="17" t="s">
        <v>170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87</v>
      </c>
      <c r="BK138" s="249">
        <f>ROUND(I138*H138,2)</f>
        <v>0</v>
      </c>
      <c r="BL138" s="17" t="s">
        <v>175</v>
      </c>
      <c r="BM138" s="248" t="s">
        <v>247</v>
      </c>
    </row>
    <row r="139" s="2" customFormat="1" ht="21.75" customHeight="1">
      <c r="A139" s="38"/>
      <c r="B139" s="39"/>
      <c r="C139" s="236" t="s">
        <v>214</v>
      </c>
      <c r="D139" s="236" t="s">
        <v>171</v>
      </c>
      <c r="E139" s="237" t="s">
        <v>1327</v>
      </c>
      <c r="F139" s="238" t="s">
        <v>1328</v>
      </c>
      <c r="G139" s="239" t="s">
        <v>1059</v>
      </c>
      <c r="H139" s="240">
        <v>15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45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175</v>
      </c>
      <c r="AT139" s="248" t="s">
        <v>171</v>
      </c>
      <c r="AU139" s="248" t="s">
        <v>89</v>
      </c>
      <c r="AY139" s="17" t="s">
        <v>170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87</v>
      </c>
      <c r="BK139" s="249">
        <f>ROUND(I139*H139,2)</f>
        <v>0</v>
      </c>
      <c r="BL139" s="17" t="s">
        <v>175</v>
      </c>
      <c r="BM139" s="248" t="s">
        <v>253</v>
      </c>
    </row>
    <row r="140" s="2" customFormat="1" ht="21.75" customHeight="1">
      <c r="A140" s="38"/>
      <c r="B140" s="39"/>
      <c r="C140" s="236" t="s">
        <v>256</v>
      </c>
      <c r="D140" s="236" t="s">
        <v>171</v>
      </c>
      <c r="E140" s="237" t="s">
        <v>1329</v>
      </c>
      <c r="F140" s="238" t="s">
        <v>1330</v>
      </c>
      <c r="G140" s="239" t="s">
        <v>1059</v>
      </c>
      <c r="H140" s="240">
        <v>15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45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175</v>
      </c>
      <c r="AT140" s="248" t="s">
        <v>171</v>
      </c>
      <c r="AU140" s="248" t="s">
        <v>89</v>
      </c>
      <c r="AY140" s="17" t="s">
        <v>170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87</v>
      </c>
      <c r="BK140" s="249">
        <f>ROUND(I140*H140,2)</f>
        <v>0</v>
      </c>
      <c r="BL140" s="17" t="s">
        <v>175</v>
      </c>
      <c r="BM140" s="248" t="s">
        <v>259</v>
      </c>
    </row>
    <row r="141" s="2" customFormat="1" ht="21.75" customHeight="1">
      <c r="A141" s="38"/>
      <c r="B141" s="39"/>
      <c r="C141" s="236" t="s">
        <v>230</v>
      </c>
      <c r="D141" s="236" t="s">
        <v>171</v>
      </c>
      <c r="E141" s="237" t="s">
        <v>1331</v>
      </c>
      <c r="F141" s="238" t="s">
        <v>1332</v>
      </c>
      <c r="G141" s="239" t="s">
        <v>1059</v>
      </c>
      <c r="H141" s="240">
        <v>7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45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175</v>
      </c>
      <c r="AT141" s="248" t="s">
        <v>171</v>
      </c>
      <c r="AU141" s="248" t="s">
        <v>89</v>
      </c>
      <c r="AY141" s="17" t="s">
        <v>170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87</v>
      </c>
      <c r="BK141" s="249">
        <f>ROUND(I141*H141,2)</f>
        <v>0</v>
      </c>
      <c r="BL141" s="17" t="s">
        <v>175</v>
      </c>
      <c r="BM141" s="248" t="s">
        <v>270</v>
      </c>
    </row>
    <row r="142" s="2" customFormat="1" ht="21.75" customHeight="1">
      <c r="A142" s="38"/>
      <c r="B142" s="39"/>
      <c r="C142" s="236" t="s">
        <v>274</v>
      </c>
      <c r="D142" s="236" t="s">
        <v>171</v>
      </c>
      <c r="E142" s="237" t="s">
        <v>1333</v>
      </c>
      <c r="F142" s="238" t="s">
        <v>1334</v>
      </c>
      <c r="G142" s="239" t="s">
        <v>1059</v>
      </c>
      <c r="H142" s="240">
        <v>8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45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175</v>
      </c>
      <c r="AT142" s="248" t="s">
        <v>171</v>
      </c>
      <c r="AU142" s="248" t="s">
        <v>89</v>
      </c>
      <c r="AY142" s="17" t="s">
        <v>170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87</v>
      </c>
      <c r="BK142" s="249">
        <f>ROUND(I142*H142,2)</f>
        <v>0</v>
      </c>
      <c r="BL142" s="17" t="s">
        <v>175</v>
      </c>
      <c r="BM142" s="248" t="s">
        <v>277</v>
      </c>
    </row>
    <row r="143" s="2" customFormat="1" ht="16.5" customHeight="1">
      <c r="A143" s="38"/>
      <c r="B143" s="39"/>
      <c r="C143" s="236" t="s">
        <v>236</v>
      </c>
      <c r="D143" s="236" t="s">
        <v>171</v>
      </c>
      <c r="E143" s="237" t="s">
        <v>1335</v>
      </c>
      <c r="F143" s="238" t="s">
        <v>1336</v>
      </c>
      <c r="G143" s="239" t="s">
        <v>1059</v>
      </c>
      <c r="H143" s="240">
        <v>15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45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175</v>
      </c>
      <c r="AT143" s="248" t="s">
        <v>171</v>
      </c>
      <c r="AU143" s="248" t="s">
        <v>89</v>
      </c>
      <c r="AY143" s="17" t="s">
        <v>170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87</v>
      </c>
      <c r="BK143" s="249">
        <f>ROUND(I143*H143,2)</f>
        <v>0</v>
      </c>
      <c r="BL143" s="17" t="s">
        <v>175</v>
      </c>
      <c r="BM143" s="248" t="s">
        <v>284</v>
      </c>
    </row>
    <row r="144" s="11" customFormat="1" ht="22.8" customHeight="1">
      <c r="A144" s="11"/>
      <c r="B144" s="222"/>
      <c r="C144" s="223"/>
      <c r="D144" s="224" t="s">
        <v>79</v>
      </c>
      <c r="E144" s="295" t="s">
        <v>1337</v>
      </c>
      <c r="F144" s="295" t="s">
        <v>1338</v>
      </c>
      <c r="G144" s="223"/>
      <c r="H144" s="223"/>
      <c r="I144" s="226"/>
      <c r="J144" s="296">
        <f>BK144</f>
        <v>0</v>
      </c>
      <c r="K144" s="223"/>
      <c r="L144" s="228"/>
      <c r="M144" s="229"/>
      <c r="N144" s="230"/>
      <c r="O144" s="230"/>
      <c r="P144" s="231">
        <f>SUM(P145:P150)</f>
        <v>0</v>
      </c>
      <c r="Q144" s="230"/>
      <c r="R144" s="231">
        <f>SUM(R145:R150)</f>
        <v>0</v>
      </c>
      <c r="S144" s="230"/>
      <c r="T144" s="232">
        <f>SUM(T145:T150)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33" t="s">
        <v>87</v>
      </c>
      <c r="AT144" s="234" t="s">
        <v>79</v>
      </c>
      <c r="AU144" s="234" t="s">
        <v>87</v>
      </c>
      <c r="AY144" s="233" t="s">
        <v>170</v>
      </c>
      <c r="BK144" s="235">
        <f>SUM(BK145:BK150)</f>
        <v>0</v>
      </c>
    </row>
    <row r="145" s="2" customFormat="1" ht="21.75" customHeight="1">
      <c r="A145" s="38"/>
      <c r="B145" s="39"/>
      <c r="C145" s="236" t="s">
        <v>469</v>
      </c>
      <c r="D145" s="236" t="s">
        <v>171</v>
      </c>
      <c r="E145" s="237" t="s">
        <v>1323</v>
      </c>
      <c r="F145" s="238" t="s">
        <v>1324</v>
      </c>
      <c r="G145" s="239" t="s">
        <v>1059</v>
      </c>
      <c r="H145" s="240">
        <v>2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45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175</v>
      </c>
      <c r="AT145" s="248" t="s">
        <v>171</v>
      </c>
      <c r="AU145" s="248" t="s">
        <v>89</v>
      </c>
      <c r="AY145" s="17" t="s">
        <v>170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87</v>
      </c>
      <c r="BK145" s="249">
        <f>ROUND(I145*H145,2)</f>
        <v>0</v>
      </c>
      <c r="BL145" s="17" t="s">
        <v>175</v>
      </c>
      <c r="BM145" s="248" t="s">
        <v>472</v>
      </c>
    </row>
    <row r="146" s="2" customFormat="1" ht="21.75" customHeight="1">
      <c r="A146" s="38"/>
      <c r="B146" s="39"/>
      <c r="C146" s="236" t="s">
        <v>247</v>
      </c>
      <c r="D146" s="236" t="s">
        <v>171</v>
      </c>
      <c r="E146" s="237" t="s">
        <v>1325</v>
      </c>
      <c r="F146" s="238" t="s">
        <v>1326</v>
      </c>
      <c r="G146" s="239" t="s">
        <v>1059</v>
      </c>
      <c r="H146" s="240">
        <v>1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45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175</v>
      </c>
      <c r="AT146" s="248" t="s">
        <v>171</v>
      </c>
      <c r="AU146" s="248" t="s">
        <v>89</v>
      </c>
      <c r="AY146" s="17" t="s">
        <v>170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87</v>
      </c>
      <c r="BK146" s="249">
        <f>ROUND(I146*H146,2)</f>
        <v>0</v>
      </c>
      <c r="BL146" s="17" t="s">
        <v>175</v>
      </c>
      <c r="BM146" s="248" t="s">
        <v>478</v>
      </c>
    </row>
    <row r="147" s="2" customFormat="1" ht="21.75" customHeight="1">
      <c r="A147" s="38"/>
      <c r="B147" s="39"/>
      <c r="C147" s="236" t="s">
        <v>8</v>
      </c>
      <c r="D147" s="236" t="s">
        <v>171</v>
      </c>
      <c r="E147" s="237" t="s">
        <v>1339</v>
      </c>
      <c r="F147" s="238" t="s">
        <v>1340</v>
      </c>
      <c r="G147" s="239" t="s">
        <v>1059</v>
      </c>
      <c r="H147" s="240">
        <v>3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45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175</v>
      </c>
      <c r="AT147" s="248" t="s">
        <v>171</v>
      </c>
      <c r="AU147" s="248" t="s">
        <v>89</v>
      </c>
      <c r="AY147" s="17" t="s">
        <v>170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87</v>
      </c>
      <c r="BK147" s="249">
        <f>ROUND(I147*H147,2)</f>
        <v>0</v>
      </c>
      <c r="BL147" s="17" t="s">
        <v>175</v>
      </c>
      <c r="BM147" s="248" t="s">
        <v>482</v>
      </c>
    </row>
    <row r="148" s="2" customFormat="1" ht="21.75" customHeight="1">
      <c r="A148" s="38"/>
      <c r="B148" s="39"/>
      <c r="C148" s="236" t="s">
        <v>253</v>
      </c>
      <c r="D148" s="236" t="s">
        <v>171</v>
      </c>
      <c r="E148" s="237" t="s">
        <v>1331</v>
      </c>
      <c r="F148" s="238" t="s">
        <v>1332</v>
      </c>
      <c r="G148" s="239" t="s">
        <v>1059</v>
      </c>
      <c r="H148" s="240">
        <v>2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45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175</v>
      </c>
      <c r="AT148" s="248" t="s">
        <v>171</v>
      </c>
      <c r="AU148" s="248" t="s">
        <v>89</v>
      </c>
      <c r="AY148" s="17" t="s">
        <v>170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87</v>
      </c>
      <c r="BK148" s="249">
        <f>ROUND(I148*H148,2)</f>
        <v>0</v>
      </c>
      <c r="BL148" s="17" t="s">
        <v>175</v>
      </c>
      <c r="BM148" s="248" t="s">
        <v>489</v>
      </c>
    </row>
    <row r="149" s="2" customFormat="1" ht="21.75" customHeight="1">
      <c r="A149" s="38"/>
      <c r="B149" s="39"/>
      <c r="C149" s="236" t="s">
        <v>502</v>
      </c>
      <c r="D149" s="236" t="s">
        <v>171</v>
      </c>
      <c r="E149" s="237" t="s">
        <v>1333</v>
      </c>
      <c r="F149" s="238" t="s">
        <v>1334</v>
      </c>
      <c r="G149" s="239" t="s">
        <v>1059</v>
      </c>
      <c r="H149" s="240">
        <v>1</v>
      </c>
      <c r="I149" s="241"/>
      <c r="J149" s="242">
        <f>ROUND(I149*H149,2)</f>
        <v>0</v>
      </c>
      <c r="K149" s="243"/>
      <c r="L149" s="44"/>
      <c r="M149" s="244" t="s">
        <v>1</v>
      </c>
      <c r="N149" s="245" t="s">
        <v>45</v>
      </c>
      <c r="O149" s="91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175</v>
      </c>
      <c r="AT149" s="248" t="s">
        <v>171</v>
      </c>
      <c r="AU149" s="248" t="s">
        <v>89</v>
      </c>
      <c r="AY149" s="17" t="s">
        <v>170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87</v>
      </c>
      <c r="BK149" s="249">
        <f>ROUND(I149*H149,2)</f>
        <v>0</v>
      </c>
      <c r="BL149" s="17" t="s">
        <v>175</v>
      </c>
      <c r="BM149" s="248" t="s">
        <v>505</v>
      </c>
    </row>
    <row r="150" s="2" customFormat="1" ht="16.5" customHeight="1">
      <c r="A150" s="38"/>
      <c r="B150" s="39"/>
      <c r="C150" s="236" t="s">
        <v>259</v>
      </c>
      <c r="D150" s="236" t="s">
        <v>171</v>
      </c>
      <c r="E150" s="237" t="s">
        <v>1335</v>
      </c>
      <c r="F150" s="238" t="s">
        <v>1336</v>
      </c>
      <c r="G150" s="239" t="s">
        <v>1059</v>
      </c>
      <c r="H150" s="240">
        <v>3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45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175</v>
      </c>
      <c r="AT150" s="248" t="s">
        <v>171</v>
      </c>
      <c r="AU150" s="248" t="s">
        <v>89</v>
      </c>
      <c r="AY150" s="17" t="s">
        <v>170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87</v>
      </c>
      <c r="BK150" s="249">
        <f>ROUND(I150*H150,2)</f>
        <v>0</v>
      </c>
      <c r="BL150" s="17" t="s">
        <v>175</v>
      </c>
      <c r="BM150" s="248" t="s">
        <v>511</v>
      </c>
    </row>
    <row r="151" s="11" customFormat="1" ht="22.8" customHeight="1">
      <c r="A151" s="11"/>
      <c r="B151" s="222"/>
      <c r="C151" s="223"/>
      <c r="D151" s="224" t="s">
        <v>79</v>
      </c>
      <c r="E151" s="295" t="s">
        <v>1341</v>
      </c>
      <c r="F151" s="295" t="s">
        <v>1342</v>
      </c>
      <c r="G151" s="223"/>
      <c r="H151" s="223"/>
      <c r="I151" s="226"/>
      <c r="J151" s="296">
        <f>BK151</f>
        <v>0</v>
      </c>
      <c r="K151" s="223"/>
      <c r="L151" s="228"/>
      <c r="M151" s="229"/>
      <c r="N151" s="230"/>
      <c r="O151" s="230"/>
      <c r="P151" s="231">
        <f>SUM(P152:P162)</f>
        <v>0</v>
      </c>
      <c r="Q151" s="230"/>
      <c r="R151" s="231">
        <f>SUM(R152:R162)</f>
        <v>0</v>
      </c>
      <c r="S151" s="230"/>
      <c r="T151" s="232">
        <f>SUM(T152:T162)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33" t="s">
        <v>87</v>
      </c>
      <c r="AT151" s="234" t="s">
        <v>79</v>
      </c>
      <c r="AU151" s="234" t="s">
        <v>87</v>
      </c>
      <c r="AY151" s="233" t="s">
        <v>170</v>
      </c>
      <c r="BK151" s="235">
        <f>SUM(BK152:BK162)</f>
        <v>0</v>
      </c>
    </row>
    <row r="152" s="2" customFormat="1" ht="16.5" customHeight="1">
      <c r="A152" s="38"/>
      <c r="B152" s="39"/>
      <c r="C152" s="236" t="s">
        <v>514</v>
      </c>
      <c r="D152" s="236" t="s">
        <v>171</v>
      </c>
      <c r="E152" s="237" t="s">
        <v>1343</v>
      </c>
      <c r="F152" s="238" t="s">
        <v>1344</v>
      </c>
      <c r="G152" s="239" t="s">
        <v>807</v>
      </c>
      <c r="H152" s="240">
        <v>975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45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175</v>
      </c>
      <c r="AT152" s="248" t="s">
        <v>171</v>
      </c>
      <c r="AU152" s="248" t="s">
        <v>89</v>
      </c>
      <c r="AY152" s="17" t="s">
        <v>170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87</v>
      </c>
      <c r="BK152" s="249">
        <f>ROUND(I152*H152,2)</f>
        <v>0</v>
      </c>
      <c r="BL152" s="17" t="s">
        <v>175</v>
      </c>
      <c r="BM152" s="248" t="s">
        <v>517</v>
      </c>
    </row>
    <row r="153" s="2" customFormat="1" ht="16.5" customHeight="1">
      <c r="A153" s="38"/>
      <c r="B153" s="39"/>
      <c r="C153" s="236" t="s">
        <v>270</v>
      </c>
      <c r="D153" s="236" t="s">
        <v>171</v>
      </c>
      <c r="E153" s="237" t="s">
        <v>1345</v>
      </c>
      <c r="F153" s="238" t="s">
        <v>1346</v>
      </c>
      <c r="G153" s="239" t="s">
        <v>1059</v>
      </c>
      <c r="H153" s="240">
        <v>34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45</v>
      </c>
      <c r="O153" s="91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175</v>
      </c>
      <c r="AT153" s="248" t="s">
        <v>171</v>
      </c>
      <c r="AU153" s="248" t="s">
        <v>89</v>
      </c>
      <c r="AY153" s="17" t="s">
        <v>170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87</v>
      </c>
      <c r="BK153" s="249">
        <f>ROUND(I153*H153,2)</f>
        <v>0</v>
      </c>
      <c r="BL153" s="17" t="s">
        <v>175</v>
      </c>
      <c r="BM153" s="248" t="s">
        <v>525</v>
      </c>
    </row>
    <row r="154" s="2" customFormat="1" ht="16.5" customHeight="1">
      <c r="A154" s="38"/>
      <c r="B154" s="39"/>
      <c r="C154" s="236" t="s">
        <v>7</v>
      </c>
      <c r="D154" s="236" t="s">
        <v>171</v>
      </c>
      <c r="E154" s="237" t="s">
        <v>1347</v>
      </c>
      <c r="F154" s="238" t="s">
        <v>1348</v>
      </c>
      <c r="G154" s="239" t="s">
        <v>807</v>
      </c>
      <c r="H154" s="240">
        <v>1275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45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175</v>
      </c>
      <c r="AT154" s="248" t="s">
        <v>171</v>
      </c>
      <c r="AU154" s="248" t="s">
        <v>89</v>
      </c>
      <c r="AY154" s="17" t="s">
        <v>170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87</v>
      </c>
      <c r="BK154" s="249">
        <f>ROUND(I154*H154,2)</f>
        <v>0</v>
      </c>
      <c r="BL154" s="17" t="s">
        <v>175</v>
      </c>
      <c r="BM154" s="248" t="s">
        <v>531</v>
      </c>
    </row>
    <row r="155" s="2" customFormat="1" ht="16.5" customHeight="1">
      <c r="A155" s="38"/>
      <c r="B155" s="39"/>
      <c r="C155" s="236" t="s">
        <v>277</v>
      </c>
      <c r="D155" s="236" t="s">
        <v>171</v>
      </c>
      <c r="E155" s="237" t="s">
        <v>1349</v>
      </c>
      <c r="F155" s="238" t="s">
        <v>1350</v>
      </c>
      <c r="G155" s="239" t="s">
        <v>807</v>
      </c>
      <c r="H155" s="240">
        <v>112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45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175</v>
      </c>
      <c r="AT155" s="248" t="s">
        <v>171</v>
      </c>
      <c r="AU155" s="248" t="s">
        <v>89</v>
      </c>
      <c r="AY155" s="17" t="s">
        <v>170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87</v>
      </c>
      <c r="BK155" s="249">
        <f>ROUND(I155*H155,2)</f>
        <v>0</v>
      </c>
      <c r="BL155" s="17" t="s">
        <v>175</v>
      </c>
      <c r="BM155" s="248" t="s">
        <v>537</v>
      </c>
    </row>
    <row r="156" s="2" customFormat="1" ht="16.5" customHeight="1">
      <c r="A156" s="38"/>
      <c r="B156" s="39"/>
      <c r="C156" s="236" t="s">
        <v>540</v>
      </c>
      <c r="D156" s="236" t="s">
        <v>171</v>
      </c>
      <c r="E156" s="237" t="s">
        <v>1351</v>
      </c>
      <c r="F156" s="238" t="s">
        <v>1352</v>
      </c>
      <c r="G156" s="239" t="s">
        <v>807</v>
      </c>
      <c r="H156" s="240">
        <v>16.800000000000001</v>
      </c>
      <c r="I156" s="241"/>
      <c r="J156" s="242">
        <f>ROUND(I156*H156,2)</f>
        <v>0</v>
      </c>
      <c r="K156" s="243"/>
      <c r="L156" s="44"/>
      <c r="M156" s="244" t="s">
        <v>1</v>
      </c>
      <c r="N156" s="245" t="s">
        <v>45</v>
      </c>
      <c r="O156" s="91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175</v>
      </c>
      <c r="AT156" s="248" t="s">
        <v>171</v>
      </c>
      <c r="AU156" s="248" t="s">
        <v>89</v>
      </c>
      <c r="AY156" s="17" t="s">
        <v>170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87</v>
      </c>
      <c r="BK156" s="249">
        <f>ROUND(I156*H156,2)</f>
        <v>0</v>
      </c>
      <c r="BL156" s="17" t="s">
        <v>175</v>
      </c>
      <c r="BM156" s="248" t="s">
        <v>543</v>
      </c>
    </row>
    <row r="157" s="2" customFormat="1" ht="21.75" customHeight="1">
      <c r="A157" s="38"/>
      <c r="B157" s="39"/>
      <c r="C157" s="236" t="s">
        <v>284</v>
      </c>
      <c r="D157" s="236" t="s">
        <v>171</v>
      </c>
      <c r="E157" s="237" t="s">
        <v>1353</v>
      </c>
      <c r="F157" s="238" t="s">
        <v>1354</v>
      </c>
      <c r="G157" s="239" t="s">
        <v>807</v>
      </c>
      <c r="H157" s="240">
        <v>1245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45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175</v>
      </c>
      <c r="AT157" s="248" t="s">
        <v>171</v>
      </c>
      <c r="AU157" s="248" t="s">
        <v>89</v>
      </c>
      <c r="AY157" s="17" t="s">
        <v>170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87</v>
      </c>
      <c r="BK157" s="249">
        <f>ROUND(I157*H157,2)</f>
        <v>0</v>
      </c>
      <c r="BL157" s="17" t="s">
        <v>175</v>
      </c>
      <c r="BM157" s="248" t="s">
        <v>548</v>
      </c>
    </row>
    <row r="158" s="2" customFormat="1" ht="16.5" customHeight="1">
      <c r="A158" s="38"/>
      <c r="B158" s="39"/>
      <c r="C158" s="236" t="s">
        <v>553</v>
      </c>
      <c r="D158" s="236" t="s">
        <v>171</v>
      </c>
      <c r="E158" s="237" t="s">
        <v>1355</v>
      </c>
      <c r="F158" s="238" t="s">
        <v>1356</v>
      </c>
      <c r="G158" s="239" t="s">
        <v>1059</v>
      </c>
      <c r="H158" s="240">
        <v>14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45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175</v>
      </c>
      <c r="AT158" s="248" t="s">
        <v>171</v>
      </c>
      <c r="AU158" s="248" t="s">
        <v>89</v>
      </c>
      <c r="AY158" s="17" t="s">
        <v>170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87</v>
      </c>
      <c r="BK158" s="249">
        <f>ROUND(I158*H158,2)</f>
        <v>0</v>
      </c>
      <c r="BL158" s="17" t="s">
        <v>175</v>
      </c>
      <c r="BM158" s="248" t="s">
        <v>556</v>
      </c>
    </row>
    <row r="159" s="2" customFormat="1" ht="16.5" customHeight="1">
      <c r="A159" s="38"/>
      <c r="B159" s="39"/>
      <c r="C159" s="236" t="s">
        <v>472</v>
      </c>
      <c r="D159" s="236" t="s">
        <v>171</v>
      </c>
      <c r="E159" s="237" t="s">
        <v>1357</v>
      </c>
      <c r="F159" s="238" t="s">
        <v>1358</v>
      </c>
      <c r="G159" s="239" t="s">
        <v>1059</v>
      </c>
      <c r="H159" s="240">
        <v>45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45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175</v>
      </c>
      <c r="AT159" s="248" t="s">
        <v>171</v>
      </c>
      <c r="AU159" s="248" t="s">
        <v>89</v>
      </c>
      <c r="AY159" s="17" t="s">
        <v>170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87</v>
      </c>
      <c r="BK159" s="249">
        <f>ROUND(I159*H159,2)</f>
        <v>0</v>
      </c>
      <c r="BL159" s="17" t="s">
        <v>175</v>
      </c>
      <c r="BM159" s="248" t="s">
        <v>566</v>
      </c>
    </row>
    <row r="160" s="2" customFormat="1" ht="16.5" customHeight="1">
      <c r="A160" s="38"/>
      <c r="B160" s="39"/>
      <c r="C160" s="236" t="s">
        <v>574</v>
      </c>
      <c r="D160" s="236" t="s">
        <v>171</v>
      </c>
      <c r="E160" s="237" t="s">
        <v>1359</v>
      </c>
      <c r="F160" s="238" t="s">
        <v>1360</v>
      </c>
      <c r="G160" s="239" t="s">
        <v>1059</v>
      </c>
      <c r="H160" s="240">
        <v>4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45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175</v>
      </c>
      <c r="AT160" s="248" t="s">
        <v>171</v>
      </c>
      <c r="AU160" s="248" t="s">
        <v>89</v>
      </c>
      <c r="AY160" s="17" t="s">
        <v>170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87</v>
      </c>
      <c r="BK160" s="249">
        <f>ROUND(I160*H160,2)</f>
        <v>0</v>
      </c>
      <c r="BL160" s="17" t="s">
        <v>175</v>
      </c>
      <c r="BM160" s="248" t="s">
        <v>577</v>
      </c>
    </row>
    <row r="161" s="2" customFormat="1" ht="16.5" customHeight="1">
      <c r="A161" s="38"/>
      <c r="B161" s="39"/>
      <c r="C161" s="236" t="s">
        <v>478</v>
      </c>
      <c r="D161" s="236" t="s">
        <v>171</v>
      </c>
      <c r="E161" s="237" t="s">
        <v>1361</v>
      </c>
      <c r="F161" s="238" t="s">
        <v>1362</v>
      </c>
      <c r="G161" s="239" t="s">
        <v>1311</v>
      </c>
      <c r="H161" s="240">
        <v>12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45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175</v>
      </c>
      <c r="AT161" s="248" t="s">
        <v>171</v>
      </c>
      <c r="AU161" s="248" t="s">
        <v>89</v>
      </c>
      <c r="AY161" s="17" t="s">
        <v>170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87</v>
      </c>
      <c r="BK161" s="249">
        <f>ROUND(I161*H161,2)</f>
        <v>0</v>
      </c>
      <c r="BL161" s="17" t="s">
        <v>175</v>
      </c>
      <c r="BM161" s="248" t="s">
        <v>582</v>
      </c>
    </row>
    <row r="162" s="2" customFormat="1" ht="16.5" customHeight="1">
      <c r="A162" s="38"/>
      <c r="B162" s="39"/>
      <c r="C162" s="236" t="s">
        <v>584</v>
      </c>
      <c r="D162" s="236" t="s">
        <v>171</v>
      </c>
      <c r="E162" s="237" t="s">
        <v>1363</v>
      </c>
      <c r="F162" s="238" t="s">
        <v>1364</v>
      </c>
      <c r="G162" s="239" t="s">
        <v>1311</v>
      </c>
      <c r="H162" s="240">
        <v>24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45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175</v>
      </c>
      <c r="AT162" s="248" t="s">
        <v>171</v>
      </c>
      <c r="AU162" s="248" t="s">
        <v>89</v>
      </c>
      <c r="AY162" s="17" t="s">
        <v>170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87</v>
      </c>
      <c r="BK162" s="249">
        <f>ROUND(I162*H162,2)</f>
        <v>0</v>
      </c>
      <c r="BL162" s="17" t="s">
        <v>175</v>
      </c>
      <c r="BM162" s="248" t="s">
        <v>585</v>
      </c>
    </row>
    <row r="163" s="11" customFormat="1" ht="25.92" customHeight="1">
      <c r="A163" s="11"/>
      <c r="B163" s="222"/>
      <c r="C163" s="223"/>
      <c r="D163" s="224" t="s">
        <v>79</v>
      </c>
      <c r="E163" s="225" t="s">
        <v>1365</v>
      </c>
      <c r="F163" s="225" t="s">
        <v>1366</v>
      </c>
      <c r="G163" s="223"/>
      <c r="H163" s="223"/>
      <c r="I163" s="226"/>
      <c r="J163" s="227">
        <f>BK163</f>
        <v>0</v>
      </c>
      <c r="K163" s="223"/>
      <c r="L163" s="228"/>
      <c r="M163" s="229"/>
      <c r="N163" s="230"/>
      <c r="O163" s="230"/>
      <c r="P163" s="231">
        <f>SUM(P164:P179)</f>
        <v>0</v>
      </c>
      <c r="Q163" s="230"/>
      <c r="R163" s="231">
        <f>SUM(R164:R179)</f>
        <v>0</v>
      </c>
      <c r="S163" s="230"/>
      <c r="T163" s="232">
        <f>SUM(T164:T179)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33" t="s">
        <v>87</v>
      </c>
      <c r="AT163" s="234" t="s">
        <v>79</v>
      </c>
      <c r="AU163" s="234" t="s">
        <v>80</v>
      </c>
      <c r="AY163" s="233" t="s">
        <v>170</v>
      </c>
      <c r="BK163" s="235">
        <f>SUM(BK164:BK179)</f>
        <v>0</v>
      </c>
    </row>
    <row r="164" s="2" customFormat="1" ht="16.5" customHeight="1">
      <c r="A164" s="38"/>
      <c r="B164" s="39"/>
      <c r="C164" s="236" t="s">
        <v>482</v>
      </c>
      <c r="D164" s="236" t="s">
        <v>171</v>
      </c>
      <c r="E164" s="237" t="s">
        <v>1367</v>
      </c>
      <c r="F164" s="238" t="s">
        <v>1368</v>
      </c>
      <c r="G164" s="239" t="s">
        <v>1311</v>
      </c>
      <c r="H164" s="240">
        <v>8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45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175</v>
      </c>
      <c r="AT164" s="248" t="s">
        <v>171</v>
      </c>
      <c r="AU164" s="248" t="s">
        <v>87</v>
      </c>
      <c r="AY164" s="17" t="s">
        <v>170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87</v>
      </c>
      <c r="BK164" s="249">
        <f>ROUND(I164*H164,2)</f>
        <v>0</v>
      </c>
      <c r="BL164" s="17" t="s">
        <v>175</v>
      </c>
      <c r="BM164" s="248" t="s">
        <v>846</v>
      </c>
    </row>
    <row r="165" s="2" customFormat="1" ht="16.5" customHeight="1">
      <c r="A165" s="38"/>
      <c r="B165" s="39"/>
      <c r="C165" s="236" t="s">
        <v>847</v>
      </c>
      <c r="D165" s="236" t="s">
        <v>171</v>
      </c>
      <c r="E165" s="237" t="s">
        <v>1369</v>
      </c>
      <c r="F165" s="238" t="s">
        <v>1370</v>
      </c>
      <c r="G165" s="239" t="s">
        <v>807</v>
      </c>
      <c r="H165" s="240">
        <v>635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45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175</v>
      </c>
      <c r="AT165" s="248" t="s">
        <v>171</v>
      </c>
      <c r="AU165" s="248" t="s">
        <v>87</v>
      </c>
      <c r="AY165" s="17" t="s">
        <v>170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87</v>
      </c>
      <c r="BK165" s="249">
        <f>ROUND(I165*H165,2)</f>
        <v>0</v>
      </c>
      <c r="BL165" s="17" t="s">
        <v>175</v>
      </c>
      <c r="BM165" s="248" t="s">
        <v>850</v>
      </c>
    </row>
    <row r="166" s="2" customFormat="1" ht="16.5" customHeight="1">
      <c r="A166" s="38"/>
      <c r="B166" s="39"/>
      <c r="C166" s="236" t="s">
        <v>489</v>
      </c>
      <c r="D166" s="236" t="s">
        <v>171</v>
      </c>
      <c r="E166" s="237" t="s">
        <v>1371</v>
      </c>
      <c r="F166" s="238" t="s">
        <v>1372</v>
      </c>
      <c r="G166" s="239" t="s">
        <v>807</v>
      </c>
      <c r="H166" s="240">
        <v>635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45</v>
      </c>
      <c r="O166" s="91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175</v>
      </c>
      <c r="AT166" s="248" t="s">
        <v>171</v>
      </c>
      <c r="AU166" s="248" t="s">
        <v>87</v>
      </c>
      <c r="AY166" s="17" t="s">
        <v>170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87</v>
      </c>
      <c r="BK166" s="249">
        <f>ROUND(I166*H166,2)</f>
        <v>0</v>
      </c>
      <c r="BL166" s="17" t="s">
        <v>175</v>
      </c>
      <c r="BM166" s="248" t="s">
        <v>853</v>
      </c>
    </row>
    <row r="167" s="2" customFormat="1" ht="21.75" customHeight="1">
      <c r="A167" s="38"/>
      <c r="B167" s="39"/>
      <c r="C167" s="236" t="s">
        <v>827</v>
      </c>
      <c r="D167" s="236" t="s">
        <v>171</v>
      </c>
      <c r="E167" s="237" t="s">
        <v>1373</v>
      </c>
      <c r="F167" s="238" t="s">
        <v>1374</v>
      </c>
      <c r="G167" s="239" t="s">
        <v>807</v>
      </c>
      <c r="H167" s="240">
        <v>155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45</v>
      </c>
      <c r="O167" s="91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175</v>
      </c>
      <c r="AT167" s="248" t="s">
        <v>171</v>
      </c>
      <c r="AU167" s="248" t="s">
        <v>87</v>
      </c>
      <c r="AY167" s="17" t="s">
        <v>170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87</v>
      </c>
      <c r="BK167" s="249">
        <f>ROUND(I167*H167,2)</f>
        <v>0</v>
      </c>
      <c r="BL167" s="17" t="s">
        <v>175</v>
      </c>
      <c r="BM167" s="248" t="s">
        <v>856</v>
      </c>
    </row>
    <row r="168" s="2" customFormat="1" ht="16.5" customHeight="1">
      <c r="A168" s="38"/>
      <c r="B168" s="39"/>
      <c r="C168" s="236" t="s">
        <v>505</v>
      </c>
      <c r="D168" s="236" t="s">
        <v>171</v>
      </c>
      <c r="E168" s="237" t="s">
        <v>1375</v>
      </c>
      <c r="F168" s="238" t="s">
        <v>1376</v>
      </c>
      <c r="G168" s="239" t="s">
        <v>807</v>
      </c>
      <c r="H168" s="240">
        <v>155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45</v>
      </c>
      <c r="O168" s="91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175</v>
      </c>
      <c r="AT168" s="248" t="s">
        <v>171</v>
      </c>
      <c r="AU168" s="248" t="s">
        <v>87</v>
      </c>
      <c r="AY168" s="17" t="s">
        <v>170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87</v>
      </c>
      <c r="BK168" s="249">
        <f>ROUND(I168*H168,2)</f>
        <v>0</v>
      </c>
      <c r="BL168" s="17" t="s">
        <v>175</v>
      </c>
      <c r="BM168" s="248" t="s">
        <v>859</v>
      </c>
    </row>
    <row r="169" s="2" customFormat="1" ht="21.75" customHeight="1">
      <c r="A169" s="38"/>
      <c r="B169" s="39"/>
      <c r="C169" s="236" t="s">
        <v>822</v>
      </c>
      <c r="D169" s="236" t="s">
        <v>171</v>
      </c>
      <c r="E169" s="237" t="s">
        <v>1377</v>
      </c>
      <c r="F169" s="238" t="s">
        <v>1378</v>
      </c>
      <c r="G169" s="239" t="s">
        <v>807</v>
      </c>
      <c r="H169" s="240">
        <v>65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45</v>
      </c>
      <c r="O169" s="91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175</v>
      </c>
      <c r="AT169" s="248" t="s">
        <v>171</v>
      </c>
      <c r="AU169" s="248" t="s">
        <v>87</v>
      </c>
      <c r="AY169" s="17" t="s">
        <v>170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87</v>
      </c>
      <c r="BK169" s="249">
        <f>ROUND(I169*H169,2)</f>
        <v>0</v>
      </c>
      <c r="BL169" s="17" t="s">
        <v>175</v>
      </c>
      <c r="BM169" s="248" t="s">
        <v>673</v>
      </c>
    </row>
    <row r="170" s="2" customFormat="1" ht="16.5" customHeight="1">
      <c r="A170" s="38"/>
      <c r="B170" s="39"/>
      <c r="C170" s="236" t="s">
        <v>511</v>
      </c>
      <c r="D170" s="236" t="s">
        <v>171</v>
      </c>
      <c r="E170" s="237" t="s">
        <v>1379</v>
      </c>
      <c r="F170" s="238" t="s">
        <v>1380</v>
      </c>
      <c r="G170" s="239" t="s">
        <v>807</v>
      </c>
      <c r="H170" s="240">
        <v>65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45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175</v>
      </c>
      <c r="AT170" s="248" t="s">
        <v>171</v>
      </c>
      <c r="AU170" s="248" t="s">
        <v>87</v>
      </c>
      <c r="AY170" s="17" t="s">
        <v>170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87</v>
      </c>
      <c r="BK170" s="249">
        <f>ROUND(I170*H170,2)</f>
        <v>0</v>
      </c>
      <c r="BL170" s="17" t="s">
        <v>175</v>
      </c>
      <c r="BM170" s="248" t="s">
        <v>864</v>
      </c>
    </row>
    <row r="171" s="2" customFormat="1" ht="21.75" customHeight="1">
      <c r="A171" s="38"/>
      <c r="B171" s="39"/>
      <c r="C171" s="236" t="s">
        <v>870</v>
      </c>
      <c r="D171" s="236" t="s">
        <v>171</v>
      </c>
      <c r="E171" s="237" t="s">
        <v>1381</v>
      </c>
      <c r="F171" s="238" t="s">
        <v>1382</v>
      </c>
      <c r="G171" s="239" t="s">
        <v>807</v>
      </c>
      <c r="H171" s="240">
        <v>855</v>
      </c>
      <c r="I171" s="241"/>
      <c r="J171" s="242">
        <f>ROUND(I171*H171,2)</f>
        <v>0</v>
      </c>
      <c r="K171" s="243"/>
      <c r="L171" s="44"/>
      <c r="M171" s="244" t="s">
        <v>1</v>
      </c>
      <c r="N171" s="245" t="s">
        <v>45</v>
      </c>
      <c r="O171" s="91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175</v>
      </c>
      <c r="AT171" s="248" t="s">
        <v>171</v>
      </c>
      <c r="AU171" s="248" t="s">
        <v>87</v>
      </c>
      <c r="AY171" s="17" t="s">
        <v>170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87</v>
      </c>
      <c r="BK171" s="249">
        <f>ROUND(I171*H171,2)</f>
        <v>0</v>
      </c>
      <c r="BL171" s="17" t="s">
        <v>175</v>
      </c>
      <c r="BM171" s="248" t="s">
        <v>873</v>
      </c>
    </row>
    <row r="172" s="2" customFormat="1" ht="33" customHeight="1">
      <c r="A172" s="38"/>
      <c r="B172" s="39"/>
      <c r="C172" s="236" t="s">
        <v>517</v>
      </c>
      <c r="D172" s="236" t="s">
        <v>171</v>
      </c>
      <c r="E172" s="237" t="s">
        <v>1383</v>
      </c>
      <c r="F172" s="238" t="s">
        <v>1384</v>
      </c>
      <c r="G172" s="239" t="s">
        <v>778</v>
      </c>
      <c r="H172" s="240">
        <v>99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45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175</v>
      </c>
      <c r="AT172" s="248" t="s">
        <v>171</v>
      </c>
      <c r="AU172" s="248" t="s">
        <v>87</v>
      </c>
      <c r="AY172" s="17" t="s">
        <v>170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87</v>
      </c>
      <c r="BK172" s="249">
        <f>ROUND(I172*H172,2)</f>
        <v>0</v>
      </c>
      <c r="BL172" s="17" t="s">
        <v>175</v>
      </c>
      <c r="BM172" s="248" t="s">
        <v>877</v>
      </c>
    </row>
    <row r="173" s="2" customFormat="1" ht="16.5" customHeight="1">
      <c r="A173" s="38"/>
      <c r="B173" s="39"/>
      <c r="C173" s="236" t="s">
        <v>878</v>
      </c>
      <c r="D173" s="236" t="s">
        <v>171</v>
      </c>
      <c r="E173" s="237" t="s">
        <v>1385</v>
      </c>
      <c r="F173" s="238" t="s">
        <v>1386</v>
      </c>
      <c r="G173" s="239" t="s">
        <v>807</v>
      </c>
      <c r="H173" s="240">
        <v>790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45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175</v>
      </c>
      <c r="AT173" s="248" t="s">
        <v>171</v>
      </c>
      <c r="AU173" s="248" t="s">
        <v>87</v>
      </c>
      <c r="AY173" s="17" t="s">
        <v>170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87</v>
      </c>
      <c r="BK173" s="249">
        <f>ROUND(I173*H173,2)</f>
        <v>0</v>
      </c>
      <c r="BL173" s="17" t="s">
        <v>175</v>
      </c>
      <c r="BM173" s="248" t="s">
        <v>882</v>
      </c>
    </row>
    <row r="174" s="2" customFormat="1" ht="16.5" customHeight="1">
      <c r="A174" s="38"/>
      <c r="B174" s="39"/>
      <c r="C174" s="236" t="s">
        <v>525</v>
      </c>
      <c r="D174" s="236" t="s">
        <v>171</v>
      </c>
      <c r="E174" s="237" t="s">
        <v>1387</v>
      </c>
      <c r="F174" s="238" t="s">
        <v>1388</v>
      </c>
      <c r="G174" s="239" t="s">
        <v>807</v>
      </c>
      <c r="H174" s="240">
        <v>65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45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175</v>
      </c>
      <c r="AT174" s="248" t="s">
        <v>171</v>
      </c>
      <c r="AU174" s="248" t="s">
        <v>87</v>
      </c>
      <c r="AY174" s="17" t="s">
        <v>170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87</v>
      </c>
      <c r="BK174" s="249">
        <f>ROUND(I174*H174,2)</f>
        <v>0</v>
      </c>
      <c r="BL174" s="17" t="s">
        <v>175</v>
      </c>
      <c r="BM174" s="248" t="s">
        <v>885</v>
      </c>
    </row>
    <row r="175" s="2" customFormat="1" ht="16.5" customHeight="1">
      <c r="A175" s="38"/>
      <c r="B175" s="39"/>
      <c r="C175" s="236" t="s">
        <v>886</v>
      </c>
      <c r="D175" s="236" t="s">
        <v>171</v>
      </c>
      <c r="E175" s="237" t="s">
        <v>1389</v>
      </c>
      <c r="F175" s="238" t="s">
        <v>1390</v>
      </c>
      <c r="G175" s="239" t="s">
        <v>807</v>
      </c>
      <c r="H175" s="240">
        <v>855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45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175</v>
      </c>
      <c r="AT175" s="248" t="s">
        <v>171</v>
      </c>
      <c r="AU175" s="248" t="s">
        <v>87</v>
      </c>
      <c r="AY175" s="17" t="s">
        <v>170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87</v>
      </c>
      <c r="BK175" s="249">
        <f>ROUND(I175*H175,2)</f>
        <v>0</v>
      </c>
      <c r="BL175" s="17" t="s">
        <v>175</v>
      </c>
      <c r="BM175" s="248" t="s">
        <v>889</v>
      </c>
    </row>
    <row r="176" s="2" customFormat="1" ht="21.75" customHeight="1">
      <c r="A176" s="38"/>
      <c r="B176" s="39"/>
      <c r="C176" s="236" t="s">
        <v>531</v>
      </c>
      <c r="D176" s="236" t="s">
        <v>171</v>
      </c>
      <c r="E176" s="237" t="s">
        <v>1391</v>
      </c>
      <c r="F176" s="238" t="s">
        <v>1392</v>
      </c>
      <c r="G176" s="239" t="s">
        <v>1059</v>
      </c>
      <c r="H176" s="240">
        <v>14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45</v>
      </c>
      <c r="O176" s="91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175</v>
      </c>
      <c r="AT176" s="248" t="s">
        <v>171</v>
      </c>
      <c r="AU176" s="248" t="s">
        <v>87</v>
      </c>
      <c r="AY176" s="17" t="s">
        <v>170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87</v>
      </c>
      <c r="BK176" s="249">
        <f>ROUND(I176*H176,2)</f>
        <v>0</v>
      </c>
      <c r="BL176" s="17" t="s">
        <v>175</v>
      </c>
      <c r="BM176" s="248" t="s">
        <v>893</v>
      </c>
    </row>
    <row r="177" s="2" customFormat="1" ht="33" customHeight="1">
      <c r="A177" s="38"/>
      <c r="B177" s="39"/>
      <c r="C177" s="236" t="s">
        <v>896</v>
      </c>
      <c r="D177" s="236" t="s">
        <v>171</v>
      </c>
      <c r="E177" s="237" t="s">
        <v>1393</v>
      </c>
      <c r="F177" s="238" t="s">
        <v>1394</v>
      </c>
      <c r="G177" s="239" t="s">
        <v>1059</v>
      </c>
      <c r="H177" s="240">
        <v>4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45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175</v>
      </c>
      <c r="AT177" s="248" t="s">
        <v>171</v>
      </c>
      <c r="AU177" s="248" t="s">
        <v>87</v>
      </c>
      <c r="AY177" s="17" t="s">
        <v>170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87</v>
      </c>
      <c r="BK177" s="249">
        <f>ROUND(I177*H177,2)</f>
        <v>0</v>
      </c>
      <c r="BL177" s="17" t="s">
        <v>175</v>
      </c>
      <c r="BM177" s="248" t="s">
        <v>899</v>
      </c>
    </row>
    <row r="178" s="2" customFormat="1" ht="21.75" customHeight="1">
      <c r="A178" s="38"/>
      <c r="B178" s="39"/>
      <c r="C178" s="236" t="s">
        <v>537</v>
      </c>
      <c r="D178" s="236" t="s">
        <v>171</v>
      </c>
      <c r="E178" s="237" t="s">
        <v>1395</v>
      </c>
      <c r="F178" s="238" t="s">
        <v>1396</v>
      </c>
      <c r="G178" s="239" t="s">
        <v>1059</v>
      </c>
      <c r="H178" s="240">
        <v>14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45</v>
      </c>
      <c r="O178" s="91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175</v>
      </c>
      <c r="AT178" s="248" t="s">
        <v>171</v>
      </c>
      <c r="AU178" s="248" t="s">
        <v>87</v>
      </c>
      <c r="AY178" s="17" t="s">
        <v>170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87</v>
      </c>
      <c r="BK178" s="249">
        <f>ROUND(I178*H178,2)</f>
        <v>0</v>
      </c>
      <c r="BL178" s="17" t="s">
        <v>175</v>
      </c>
      <c r="BM178" s="248" t="s">
        <v>1019</v>
      </c>
    </row>
    <row r="179" s="2" customFormat="1" ht="21.75" customHeight="1">
      <c r="A179" s="38"/>
      <c r="B179" s="39"/>
      <c r="C179" s="236" t="s">
        <v>572</v>
      </c>
      <c r="D179" s="236" t="s">
        <v>171</v>
      </c>
      <c r="E179" s="237" t="s">
        <v>1397</v>
      </c>
      <c r="F179" s="238" t="s">
        <v>1398</v>
      </c>
      <c r="G179" s="239" t="s">
        <v>1059</v>
      </c>
      <c r="H179" s="240">
        <v>4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45</v>
      </c>
      <c r="O179" s="91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175</v>
      </c>
      <c r="AT179" s="248" t="s">
        <v>171</v>
      </c>
      <c r="AU179" s="248" t="s">
        <v>87</v>
      </c>
      <c r="AY179" s="17" t="s">
        <v>170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87</v>
      </c>
      <c r="BK179" s="249">
        <f>ROUND(I179*H179,2)</f>
        <v>0</v>
      </c>
      <c r="BL179" s="17" t="s">
        <v>175</v>
      </c>
      <c r="BM179" s="248" t="s">
        <v>947</v>
      </c>
    </row>
    <row r="180" s="11" customFormat="1" ht="25.92" customHeight="1">
      <c r="A180" s="11"/>
      <c r="B180" s="222"/>
      <c r="C180" s="223"/>
      <c r="D180" s="224" t="s">
        <v>79</v>
      </c>
      <c r="E180" s="225" t="s">
        <v>1399</v>
      </c>
      <c r="F180" s="225" t="s">
        <v>1400</v>
      </c>
      <c r="G180" s="223"/>
      <c r="H180" s="223"/>
      <c r="I180" s="226"/>
      <c r="J180" s="227">
        <f>BK180</f>
        <v>0</v>
      </c>
      <c r="K180" s="223"/>
      <c r="L180" s="228"/>
      <c r="M180" s="229"/>
      <c r="N180" s="230"/>
      <c r="O180" s="230"/>
      <c r="P180" s="231">
        <f>P181+P183+P191+P199</f>
        <v>0</v>
      </c>
      <c r="Q180" s="230"/>
      <c r="R180" s="231">
        <f>R181+R183+R191+R199</f>
        <v>0</v>
      </c>
      <c r="S180" s="230"/>
      <c r="T180" s="232">
        <f>T181+T183+T191+T199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33" t="s">
        <v>87</v>
      </c>
      <c r="AT180" s="234" t="s">
        <v>79</v>
      </c>
      <c r="AU180" s="234" t="s">
        <v>80</v>
      </c>
      <c r="AY180" s="233" t="s">
        <v>170</v>
      </c>
      <c r="BK180" s="235">
        <f>BK181+BK183+BK191+BK199</f>
        <v>0</v>
      </c>
    </row>
    <row r="181" s="11" customFormat="1" ht="22.8" customHeight="1">
      <c r="A181" s="11"/>
      <c r="B181" s="222"/>
      <c r="C181" s="223"/>
      <c r="D181" s="224" t="s">
        <v>79</v>
      </c>
      <c r="E181" s="295" t="s">
        <v>1401</v>
      </c>
      <c r="F181" s="295" t="s">
        <v>1400</v>
      </c>
      <c r="G181" s="223"/>
      <c r="H181" s="223"/>
      <c r="I181" s="226"/>
      <c r="J181" s="296">
        <f>BK181</f>
        <v>0</v>
      </c>
      <c r="K181" s="223"/>
      <c r="L181" s="228"/>
      <c r="M181" s="229"/>
      <c r="N181" s="230"/>
      <c r="O181" s="230"/>
      <c r="P181" s="231">
        <f>P182</f>
        <v>0</v>
      </c>
      <c r="Q181" s="230"/>
      <c r="R181" s="231">
        <f>R182</f>
        <v>0</v>
      </c>
      <c r="S181" s="230"/>
      <c r="T181" s="232">
        <f>T182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33" t="s">
        <v>87</v>
      </c>
      <c r="AT181" s="234" t="s">
        <v>79</v>
      </c>
      <c r="AU181" s="234" t="s">
        <v>87</v>
      </c>
      <c r="AY181" s="233" t="s">
        <v>170</v>
      </c>
      <c r="BK181" s="235">
        <f>BK182</f>
        <v>0</v>
      </c>
    </row>
    <row r="182" s="2" customFormat="1" ht="33" customHeight="1">
      <c r="A182" s="38"/>
      <c r="B182" s="39"/>
      <c r="C182" s="302" t="s">
        <v>543</v>
      </c>
      <c r="D182" s="302" t="s">
        <v>269</v>
      </c>
      <c r="E182" s="303" t="s">
        <v>1402</v>
      </c>
      <c r="F182" s="304" t="s">
        <v>1320</v>
      </c>
      <c r="G182" s="305" t="s">
        <v>1059</v>
      </c>
      <c r="H182" s="306">
        <v>1</v>
      </c>
      <c r="I182" s="307"/>
      <c r="J182" s="308">
        <f>ROUND(I182*H182,2)</f>
        <v>0</v>
      </c>
      <c r="K182" s="309"/>
      <c r="L182" s="310"/>
      <c r="M182" s="311" t="s">
        <v>1</v>
      </c>
      <c r="N182" s="312" t="s">
        <v>45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214</v>
      </c>
      <c r="AT182" s="248" t="s">
        <v>269</v>
      </c>
      <c r="AU182" s="248" t="s">
        <v>89</v>
      </c>
      <c r="AY182" s="17" t="s">
        <v>170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87</v>
      </c>
      <c r="BK182" s="249">
        <f>ROUND(I182*H182,2)</f>
        <v>0</v>
      </c>
      <c r="BL182" s="17" t="s">
        <v>175</v>
      </c>
      <c r="BM182" s="248" t="s">
        <v>1021</v>
      </c>
    </row>
    <row r="183" s="11" customFormat="1" ht="22.8" customHeight="1">
      <c r="A183" s="11"/>
      <c r="B183" s="222"/>
      <c r="C183" s="223"/>
      <c r="D183" s="224" t="s">
        <v>79</v>
      </c>
      <c r="E183" s="295" t="s">
        <v>1403</v>
      </c>
      <c r="F183" s="295" t="s">
        <v>1322</v>
      </c>
      <c r="G183" s="223"/>
      <c r="H183" s="223"/>
      <c r="I183" s="226"/>
      <c r="J183" s="296">
        <f>BK183</f>
        <v>0</v>
      </c>
      <c r="K183" s="223"/>
      <c r="L183" s="228"/>
      <c r="M183" s="229"/>
      <c r="N183" s="230"/>
      <c r="O183" s="230"/>
      <c r="P183" s="231">
        <f>SUM(P184:P190)</f>
        <v>0</v>
      </c>
      <c r="Q183" s="230"/>
      <c r="R183" s="231">
        <f>SUM(R184:R190)</f>
        <v>0</v>
      </c>
      <c r="S183" s="230"/>
      <c r="T183" s="232">
        <f>SUM(T184:T190)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33" t="s">
        <v>87</v>
      </c>
      <c r="AT183" s="234" t="s">
        <v>79</v>
      </c>
      <c r="AU183" s="234" t="s">
        <v>87</v>
      </c>
      <c r="AY183" s="233" t="s">
        <v>170</v>
      </c>
      <c r="BK183" s="235">
        <f>SUM(BK184:BK190)</f>
        <v>0</v>
      </c>
    </row>
    <row r="184" s="2" customFormat="1" ht="21.75" customHeight="1">
      <c r="A184" s="38"/>
      <c r="B184" s="39"/>
      <c r="C184" s="302" t="s">
        <v>1022</v>
      </c>
      <c r="D184" s="302" t="s">
        <v>269</v>
      </c>
      <c r="E184" s="303" t="s">
        <v>1404</v>
      </c>
      <c r="F184" s="304" t="s">
        <v>1324</v>
      </c>
      <c r="G184" s="305" t="s">
        <v>1059</v>
      </c>
      <c r="H184" s="306">
        <v>13</v>
      </c>
      <c r="I184" s="307"/>
      <c r="J184" s="308">
        <f>ROUND(I184*H184,2)</f>
        <v>0</v>
      </c>
      <c r="K184" s="309"/>
      <c r="L184" s="310"/>
      <c r="M184" s="311" t="s">
        <v>1</v>
      </c>
      <c r="N184" s="312" t="s">
        <v>45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214</v>
      </c>
      <c r="AT184" s="248" t="s">
        <v>269</v>
      </c>
      <c r="AU184" s="248" t="s">
        <v>89</v>
      </c>
      <c r="AY184" s="17" t="s">
        <v>170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87</v>
      </c>
      <c r="BK184" s="249">
        <f>ROUND(I184*H184,2)</f>
        <v>0</v>
      </c>
      <c r="BL184" s="17" t="s">
        <v>175</v>
      </c>
      <c r="BM184" s="248" t="s">
        <v>1023</v>
      </c>
    </row>
    <row r="185" s="2" customFormat="1" ht="21.75" customHeight="1">
      <c r="A185" s="38"/>
      <c r="B185" s="39"/>
      <c r="C185" s="302" t="s">
        <v>548</v>
      </c>
      <c r="D185" s="302" t="s">
        <v>269</v>
      </c>
      <c r="E185" s="303" t="s">
        <v>1405</v>
      </c>
      <c r="F185" s="304" t="s">
        <v>1326</v>
      </c>
      <c r="G185" s="305" t="s">
        <v>1059</v>
      </c>
      <c r="H185" s="306">
        <v>5</v>
      </c>
      <c r="I185" s="307"/>
      <c r="J185" s="308">
        <f>ROUND(I185*H185,2)</f>
        <v>0</v>
      </c>
      <c r="K185" s="309"/>
      <c r="L185" s="310"/>
      <c r="M185" s="311" t="s">
        <v>1</v>
      </c>
      <c r="N185" s="312" t="s">
        <v>45</v>
      </c>
      <c r="O185" s="91"/>
      <c r="P185" s="246">
        <f>O185*H185</f>
        <v>0</v>
      </c>
      <c r="Q185" s="246">
        <v>0</v>
      </c>
      <c r="R185" s="246">
        <f>Q185*H185</f>
        <v>0</v>
      </c>
      <c r="S185" s="246">
        <v>0</v>
      </c>
      <c r="T185" s="24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214</v>
      </c>
      <c r="AT185" s="248" t="s">
        <v>269</v>
      </c>
      <c r="AU185" s="248" t="s">
        <v>89</v>
      </c>
      <c r="AY185" s="17" t="s">
        <v>170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87</v>
      </c>
      <c r="BK185" s="249">
        <f>ROUND(I185*H185,2)</f>
        <v>0</v>
      </c>
      <c r="BL185" s="17" t="s">
        <v>175</v>
      </c>
      <c r="BM185" s="248" t="s">
        <v>1024</v>
      </c>
    </row>
    <row r="186" s="2" customFormat="1" ht="21.75" customHeight="1">
      <c r="A186" s="38"/>
      <c r="B186" s="39"/>
      <c r="C186" s="302" t="s">
        <v>1025</v>
      </c>
      <c r="D186" s="302" t="s">
        <v>269</v>
      </c>
      <c r="E186" s="303" t="s">
        <v>1406</v>
      </c>
      <c r="F186" s="304" t="s">
        <v>1328</v>
      </c>
      <c r="G186" s="305" t="s">
        <v>1059</v>
      </c>
      <c r="H186" s="306">
        <v>15</v>
      </c>
      <c r="I186" s="307"/>
      <c r="J186" s="308">
        <f>ROUND(I186*H186,2)</f>
        <v>0</v>
      </c>
      <c r="K186" s="309"/>
      <c r="L186" s="310"/>
      <c r="M186" s="311" t="s">
        <v>1</v>
      </c>
      <c r="N186" s="312" t="s">
        <v>45</v>
      </c>
      <c r="O186" s="91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214</v>
      </c>
      <c r="AT186" s="248" t="s">
        <v>269</v>
      </c>
      <c r="AU186" s="248" t="s">
        <v>89</v>
      </c>
      <c r="AY186" s="17" t="s">
        <v>170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87</v>
      </c>
      <c r="BK186" s="249">
        <f>ROUND(I186*H186,2)</f>
        <v>0</v>
      </c>
      <c r="BL186" s="17" t="s">
        <v>175</v>
      </c>
      <c r="BM186" s="248" t="s">
        <v>1026</v>
      </c>
    </row>
    <row r="187" s="2" customFormat="1" ht="21.75" customHeight="1">
      <c r="A187" s="38"/>
      <c r="B187" s="39"/>
      <c r="C187" s="302" t="s">
        <v>556</v>
      </c>
      <c r="D187" s="302" t="s">
        <v>269</v>
      </c>
      <c r="E187" s="303" t="s">
        <v>1407</v>
      </c>
      <c r="F187" s="304" t="s">
        <v>1330</v>
      </c>
      <c r="G187" s="305" t="s">
        <v>1059</v>
      </c>
      <c r="H187" s="306">
        <v>15</v>
      </c>
      <c r="I187" s="307"/>
      <c r="J187" s="308">
        <f>ROUND(I187*H187,2)</f>
        <v>0</v>
      </c>
      <c r="K187" s="309"/>
      <c r="L187" s="310"/>
      <c r="M187" s="311" t="s">
        <v>1</v>
      </c>
      <c r="N187" s="312" t="s">
        <v>45</v>
      </c>
      <c r="O187" s="91"/>
      <c r="P187" s="246">
        <f>O187*H187</f>
        <v>0</v>
      </c>
      <c r="Q187" s="246">
        <v>0</v>
      </c>
      <c r="R187" s="246">
        <f>Q187*H187</f>
        <v>0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214</v>
      </c>
      <c r="AT187" s="248" t="s">
        <v>269</v>
      </c>
      <c r="AU187" s="248" t="s">
        <v>89</v>
      </c>
      <c r="AY187" s="17" t="s">
        <v>170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87</v>
      </c>
      <c r="BK187" s="249">
        <f>ROUND(I187*H187,2)</f>
        <v>0</v>
      </c>
      <c r="BL187" s="17" t="s">
        <v>175</v>
      </c>
      <c r="BM187" s="248" t="s">
        <v>816</v>
      </c>
    </row>
    <row r="188" s="2" customFormat="1" ht="21.75" customHeight="1">
      <c r="A188" s="38"/>
      <c r="B188" s="39"/>
      <c r="C188" s="302" t="s">
        <v>1034</v>
      </c>
      <c r="D188" s="302" t="s">
        <v>269</v>
      </c>
      <c r="E188" s="303" t="s">
        <v>1408</v>
      </c>
      <c r="F188" s="304" t="s">
        <v>1332</v>
      </c>
      <c r="G188" s="305" t="s">
        <v>1059</v>
      </c>
      <c r="H188" s="306">
        <v>7</v>
      </c>
      <c r="I188" s="307"/>
      <c r="J188" s="308">
        <f>ROUND(I188*H188,2)</f>
        <v>0</v>
      </c>
      <c r="K188" s="309"/>
      <c r="L188" s="310"/>
      <c r="M188" s="311" t="s">
        <v>1</v>
      </c>
      <c r="N188" s="312" t="s">
        <v>45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214</v>
      </c>
      <c r="AT188" s="248" t="s">
        <v>269</v>
      </c>
      <c r="AU188" s="248" t="s">
        <v>89</v>
      </c>
      <c r="AY188" s="17" t="s">
        <v>170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87</v>
      </c>
      <c r="BK188" s="249">
        <f>ROUND(I188*H188,2)</f>
        <v>0</v>
      </c>
      <c r="BL188" s="17" t="s">
        <v>175</v>
      </c>
      <c r="BM188" s="248" t="s">
        <v>1035</v>
      </c>
    </row>
    <row r="189" s="2" customFormat="1" ht="21.75" customHeight="1">
      <c r="A189" s="38"/>
      <c r="B189" s="39"/>
      <c r="C189" s="302" t="s">
        <v>566</v>
      </c>
      <c r="D189" s="302" t="s">
        <v>269</v>
      </c>
      <c r="E189" s="303" t="s">
        <v>1409</v>
      </c>
      <c r="F189" s="304" t="s">
        <v>1334</v>
      </c>
      <c r="G189" s="305" t="s">
        <v>1059</v>
      </c>
      <c r="H189" s="306">
        <v>8</v>
      </c>
      <c r="I189" s="307"/>
      <c r="J189" s="308">
        <f>ROUND(I189*H189,2)</f>
        <v>0</v>
      </c>
      <c r="K189" s="309"/>
      <c r="L189" s="310"/>
      <c r="M189" s="311" t="s">
        <v>1</v>
      </c>
      <c r="N189" s="312" t="s">
        <v>45</v>
      </c>
      <c r="O189" s="91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8" t="s">
        <v>214</v>
      </c>
      <c r="AT189" s="248" t="s">
        <v>269</v>
      </c>
      <c r="AU189" s="248" t="s">
        <v>89</v>
      </c>
      <c r="AY189" s="17" t="s">
        <v>170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87</v>
      </c>
      <c r="BK189" s="249">
        <f>ROUND(I189*H189,2)</f>
        <v>0</v>
      </c>
      <c r="BL189" s="17" t="s">
        <v>175</v>
      </c>
      <c r="BM189" s="248" t="s">
        <v>1036</v>
      </c>
    </row>
    <row r="190" s="2" customFormat="1" ht="16.5" customHeight="1">
      <c r="A190" s="38"/>
      <c r="B190" s="39"/>
      <c r="C190" s="302" t="s">
        <v>1037</v>
      </c>
      <c r="D190" s="302" t="s">
        <v>269</v>
      </c>
      <c r="E190" s="303" t="s">
        <v>1410</v>
      </c>
      <c r="F190" s="304" t="s">
        <v>1411</v>
      </c>
      <c r="G190" s="305" t="s">
        <v>1059</v>
      </c>
      <c r="H190" s="306">
        <v>15</v>
      </c>
      <c r="I190" s="307"/>
      <c r="J190" s="308">
        <f>ROUND(I190*H190,2)</f>
        <v>0</v>
      </c>
      <c r="K190" s="309"/>
      <c r="L190" s="310"/>
      <c r="M190" s="311" t="s">
        <v>1</v>
      </c>
      <c r="N190" s="312" t="s">
        <v>45</v>
      </c>
      <c r="O190" s="91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214</v>
      </c>
      <c r="AT190" s="248" t="s">
        <v>269</v>
      </c>
      <c r="AU190" s="248" t="s">
        <v>89</v>
      </c>
      <c r="AY190" s="17" t="s">
        <v>170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87</v>
      </c>
      <c r="BK190" s="249">
        <f>ROUND(I190*H190,2)</f>
        <v>0</v>
      </c>
      <c r="BL190" s="17" t="s">
        <v>175</v>
      </c>
      <c r="BM190" s="248" t="s">
        <v>1038</v>
      </c>
    </row>
    <row r="191" s="11" customFormat="1" ht="22.8" customHeight="1">
      <c r="A191" s="11"/>
      <c r="B191" s="222"/>
      <c r="C191" s="223"/>
      <c r="D191" s="224" t="s">
        <v>79</v>
      </c>
      <c r="E191" s="295" t="s">
        <v>1412</v>
      </c>
      <c r="F191" s="295" t="s">
        <v>1338</v>
      </c>
      <c r="G191" s="223"/>
      <c r="H191" s="223"/>
      <c r="I191" s="226"/>
      <c r="J191" s="296">
        <f>BK191</f>
        <v>0</v>
      </c>
      <c r="K191" s="223"/>
      <c r="L191" s="228"/>
      <c r="M191" s="229"/>
      <c r="N191" s="230"/>
      <c r="O191" s="230"/>
      <c r="P191" s="231">
        <f>SUM(P192:P198)</f>
        <v>0</v>
      </c>
      <c r="Q191" s="230"/>
      <c r="R191" s="231">
        <f>SUM(R192:R198)</f>
        <v>0</v>
      </c>
      <c r="S191" s="230"/>
      <c r="T191" s="232">
        <f>SUM(T192:T198)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233" t="s">
        <v>87</v>
      </c>
      <c r="AT191" s="234" t="s">
        <v>79</v>
      </c>
      <c r="AU191" s="234" t="s">
        <v>87</v>
      </c>
      <c r="AY191" s="233" t="s">
        <v>170</v>
      </c>
      <c r="BK191" s="235">
        <f>SUM(BK192:BK198)</f>
        <v>0</v>
      </c>
    </row>
    <row r="192" s="2" customFormat="1" ht="21.75" customHeight="1">
      <c r="A192" s="38"/>
      <c r="B192" s="39"/>
      <c r="C192" s="302" t="s">
        <v>577</v>
      </c>
      <c r="D192" s="302" t="s">
        <v>269</v>
      </c>
      <c r="E192" s="303" t="s">
        <v>1404</v>
      </c>
      <c r="F192" s="304" t="s">
        <v>1324</v>
      </c>
      <c r="G192" s="305" t="s">
        <v>1059</v>
      </c>
      <c r="H192" s="306">
        <v>2</v>
      </c>
      <c r="I192" s="307"/>
      <c r="J192" s="308">
        <f>ROUND(I192*H192,2)</f>
        <v>0</v>
      </c>
      <c r="K192" s="309"/>
      <c r="L192" s="310"/>
      <c r="M192" s="311" t="s">
        <v>1</v>
      </c>
      <c r="N192" s="312" t="s">
        <v>45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214</v>
      </c>
      <c r="AT192" s="248" t="s">
        <v>269</v>
      </c>
      <c r="AU192" s="248" t="s">
        <v>89</v>
      </c>
      <c r="AY192" s="17" t="s">
        <v>170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87</v>
      </c>
      <c r="BK192" s="249">
        <f>ROUND(I192*H192,2)</f>
        <v>0</v>
      </c>
      <c r="BL192" s="17" t="s">
        <v>175</v>
      </c>
      <c r="BM192" s="248" t="s">
        <v>1039</v>
      </c>
    </row>
    <row r="193" s="2" customFormat="1" ht="21.75" customHeight="1">
      <c r="A193" s="38"/>
      <c r="B193" s="39"/>
      <c r="C193" s="302" t="s">
        <v>832</v>
      </c>
      <c r="D193" s="302" t="s">
        <v>269</v>
      </c>
      <c r="E193" s="303" t="s">
        <v>1405</v>
      </c>
      <c r="F193" s="304" t="s">
        <v>1326</v>
      </c>
      <c r="G193" s="305" t="s">
        <v>1059</v>
      </c>
      <c r="H193" s="306">
        <v>1</v>
      </c>
      <c r="I193" s="307"/>
      <c r="J193" s="308">
        <f>ROUND(I193*H193,2)</f>
        <v>0</v>
      </c>
      <c r="K193" s="309"/>
      <c r="L193" s="310"/>
      <c r="M193" s="311" t="s">
        <v>1</v>
      </c>
      <c r="N193" s="312" t="s">
        <v>45</v>
      </c>
      <c r="O193" s="91"/>
      <c r="P193" s="246">
        <f>O193*H193</f>
        <v>0</v>
      </c>
      <c r="Q193" s="246">
        <v>0</v>
      </c>
      <c r="R193" s="246">
        <f>Q193*H193</f>
        <v>0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214</v>
      </c>
      <c r="AT193" s="248" t="s">
        <v>269</v>
      </c>
      <c r="AU193" s="248" t="s">
        <v>89</v>
      </c>
      <c r="AY193" s="17" t="s">
        <v>170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87</v>
      </c>
      <c r="BK193" s="249">
        <f>ROUND(I193*H193,2)</f>
        <v>0</v>
      </c>
      <c r="BL193" s="17" t="s">
        <v>175</v>
      </c>
      <c r="BM193" s="248" t="s">
        <v>1041</v>
      </c>
    </row>
    <row r="194" s="2" customFormat="1" ht="21.75" customHeight="1">
      <c r="A194" s="38"/>
      <c r="B194" s="39"/>
      <c r="C194" s="302" t="s">
        <v>582</v>
      </c>
      <c r="D194" s="302" t="s">
        <v>269</v>
      </c>
      <c r="E194" s="303" t="s">
        <v>1413</v>
      </c>
      <c r="F194" s="304" t="s">
        <v>1340</v>
      </c>
      <c r="G194" s="305" t="s">
        <v>1059</v>
      </c>
      <c r="H194" s="306">
        <v>3</v>
      </c>
      <c r="I194" s="307"/>
      <c r="J194" s="308">
        <f>ROUND(I194*H194,2)</f>
        <v>0</v>
      </c>
      <c r="K194" s="309"/>
      <c r="L194" s="310"/>
      <c r="M194" s="311" t="s">
        <v>1</v>
      </c>
      <c r="N194" s="312" t="s">
        <v>45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214</v>
      </c>
      <c r="AT194" s="248" t="s">
        <v>269</v>
      </c>
      <c r="AU194" s="248" t="s">
        <v>89</v>
      </c>
      <c r="AY194" s="17" t="s">
        <v>170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87</v>
      </c>
      <c r="BK194" s="249">
        <f>ROUND(I194*H194,2)</f>
        <v>0</v>
      </c>
      <c r="BL194" s="17" t="s">
        <v>175</v>
      </c>
      <c r="BM194" s="248" t="s">
        <v>1042</v>
      </c>
    </row>
    <row r="195" s="2" customFormat="1" ht="21.75" customHeight="1">
      <c r="A195" s="38"/>
      <c r="B195" s="39"/>
      <c r="C195" s="302" t="s">
        <v>1044</v>
      </c>
      <c r="D195" s="302" t="s">
        <v>269</v>
      </c>
      <c r="E195" s="303" t="s">
        <v>1407</v>
      </c>
      <c r="F195" s="304" t="s">
        <v>1330</v>
      </c>
      <c r="G195" s="305" t="s">
        <v>1059</v>
      </c>
      <c r="H195" s="306">
        <v>3</v>
      </c>
      <c r="I195" s="307"/>
      <c r="J195" s="308">
        <f>ROUND(I195*H195,2)</f>
        <v>0</v>
      </c>
      <c r="K195" s="309"/>
      <c r="L195" s="310"/>
      <c r="M195" s="311" t="s">
        <v>1</v>
      </c>
      <c r="N195" s="312" t="s">
        <v>45</v>
      </c>
      <c r="O195" s="91"/>
      <c r="P195" s="246">
        <f>O195*H195</f>
        <v>0</v>
      </c>
      <c r="Q195" s="246">
        <v>0</v>
      </c>
      <c r="R195" s="246">
        <f>Q195*H195</f>
        <v>0</v>
      </c>
      <c r="S195" s="246">
        <v>0</v>
      </c>
      <c r="T195" s="24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214</v>
      </c>
      <c r="AT195" s="248" t="s">
        <v>269</v>
      </c>
      <c r="AU195" s="248" t="s">
        <v>89</v>
      </c>
      <c r="AY195" s="17" t="s">
        <v>170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87</v>
      </c>
      <c r="BK195" s="249">
        <f>ROUND(I195*H195,2)</f>
        <v>0</v>
      </c>
      <c r="BL195" s="17" t="s">
        <v>175</v>
      </c>
      <c r="BM195" s="248" t="s">
        <v>1045</v>
      </c>
    </row>
    <row r="196" s="2" customFormat="1" ht="21.75" customHeight="1">
      <c r="A196" s="38"/>
      <c r="B196" s="39"/>
      <c r="C196" s="302" t="s">
        <v>585</v>
      </c>
      <c r="D196" s="302" t="s">
        <v>269</v>
      </c>
      <c r="E196" s="303" t="s">
        <v>1408</v>
      </c>
      <c r="F196" s="304" t="s">
        <v>1332</v>
      </c>
      <c r="G196" s="305" t="s">
        <v>1059</v>
      </c>
      <c r="H196" s="306">
        <v>2</v>
      </c>
      <c r="I196" s="307"/>
      <c r="J196" s="308">
        <f>ROUND(I196*H196,2)</f>
        <v>0</v>
      </c>
      <c r="K196" s="309"/>
      <c r="L196" s="310"/>
      <c r="M196" s="311" t="s">
        <v>1</v>
      </c>
      <c r="N196" s="312" t="s">
        <v>45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214</v>
      </c>
      <c r="AT196" s="248" t="s">
        <v>269</v>
      </c>
      <c r="AU196" s="248" t="s">
        <v>89</v>
      </c>
      <c r="AY196" s="17" t="s">
        <v>170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87</v>
      </c>
      <c r="BK196" s="249">
        <f>ROUND(I196*H196,2)</f>
        <v>0</v>
      </c>
      <c r="BL196" s="17" t="s">
        <v>175</v>
      </c>
      <c r="BM196" s="248" t="s">
        <v>1046</v>
      </c>
    </row>
    <row r="197" s="2" customFormat="1" ht="21.75" customHeight="1">
      <c r="A197" s="38"/>
      <c r="B197" s="39"/>
      <c r="C197" s="302" t="s">
        <v>991</v>
      </c>
      <c r="D197" s="302" t="s">
        <v>269</v>
      </c>
      <c r="E197" s="303" t="s">
        <v>1409</v>
      </c>
      <c r="F197" s="304" t="s">
        <v>1334</v>
      </c>
      <c r="G197" s="305" t="s">
        <v>1059</v>
      </c>
      <c r="H197" s="306">
        <v>1</v>
      </c>
      <c r="I197" s="307"/>
      <c r="J197" s="308">
        <f>ROUND(I197*H197,2)</f>
        <v>0</v>
      </c>
      <c r="K197" s="309"/>
      <c r="L197" s="310"/>
      <c r="M197" s="311" t="s">
        <v>1</v>
      </c>
      <c r="N197" s="312" t="s">
        <v>45</v>
      </c>
      <c r="O197" s="91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214</v>
      </c>
      <c r="AT197" s="248" t="s">
        <v>269</v>
      </c>
      <c r="AU197" s="248" t="s">
        <v>89</v>
      </c>
      <c r="AY197" s="17" t="s">
        <v>170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87</v>
      </c>
      <c r="BK197" s="249">
        <f>ROUND(I197*H197,2)</f>
        <v>0</v>
      </c>
      <c r="BL197" s="17" t="s">
        <v>175</v>
      </c>
      <c r="BM197" s="248" t="s">
        <v>1047</v>
      </c>
    </row>
    <row r="198" s="2" customFormat="1" ht="16.5" customHeight="1">
      <c r="A198" s="38"/>
      <c r="B198" s="39"/>
      <c r="C198" s="302" t="s">
        <v>846</v>
      </c>
      <c r="D198" s="302" t="s">
        <v>269</v>
      </c>
      <c r="E198" s="303" t="s">
        <v>1410</v>
      </c>
      <c r="F198" s="304" t="s">
        <v>1411</v>
      </c>
      <c r="G198" s="305" t="s">
        <v>1059</v>
      </c>
      <c r="H198" s="306">
        <v>3</v>
      </c>
      <c r="I198" s="307"/>
      <c r="J198" s="308">
        <f>ROUND(I198*H198,2)</f>
        <v>0</v>
      </c>
      <c r="K198" s="309"/>
      <c r="L198" s="310"/>
      <c r="M198" s="311" t="s">
        <v>1</v>
      </c>
      <c r="N198" s="312" t="s">
        <v>45</v>
      </c>
      <c r="O198" s="91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214</v>
      </c>
      <c r="AT198" s="248" t="s">
        <v>269</v>
      </c>
      <c r="AU198" s="248" t="s">
        <v>89</v>
      </c>
      <c r="AY198" s="17" t="s">
        <v>170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87</v>
      </c>
      <c r="BK198" s="249">
        <f>ROUND(I198*H198,2)</f>
        <v>0</v>
      </c>
      <c r="BL198" s="17" t="s">
        <v>175</v>
      </c>
      <c r="BM198" s="248" t="s">
        <v>486</v>
      </c>
    </row>
    <row r="199" s="11" customFormat="1" ht="22.8" customHeight="1">
      <c r="A199" s="11"/>
      <c r="B199" s="222"/>
      <c r="C199" s="223"/>
      <c r="D199" s="224" t="s">
        <v>79</v>
      </c>
      <c r="E199" s="295" t="s">
        <v>1414</v>
      </c>
      <c r="F199" s="295" t="s">
        <v>1342</v>
      </c>
      <c r="G199" s="223"/>
      <c r="H199" s="223"/>
      <c r="I199" s="226"/>
      <c r="J199" s="296">
        <f>BK199</f>
        <v>0</v>
      </c>
      <c r="K199" s="223"/>
      <c r="L199" s="228"/>
      <c r="M199" s="229"/>
      <c r="N199" s="230"/>
      <c r="O199" s="230"/>
      <c r="P199" s="231">
        <f>SUM(P200:P211)</f>
        <v>0</v>
      </c>
      <c r="Q199" s="230"/>
      <c r="R199" s="231">
        <f>SUM(R200:R211)</f>
        <v>0</v>
      </c>
      <c r="S199" s="230"/>
      <c r="T199" s="232">
        <f>SUM(T200:T211)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233" t="s">
        <v>87</v>
      </c>
      <c r="AT199" s="234" t="s">
        <v>79</v>
      </c>
      <c r="AU199" s="234" t="s">
        <v>87</v>
      </c>
      <c r="AY199" s="233" t="s">
        <v>170</v>
      </c>
      <c r="BK199" s="235">
        <f>SUM(BK200:BK211)</f>
        <v>0</v>
      </c>
    </row>
    <row r="200" s="2" customFormat="1" ht="16.5" customHeight="1">
      <c r="A200" s="38"/>
      <c r="B200" s="39"/>
      <c r="C200" s="302" t="s">
        <v>1050</v>
      </c>
      <c r="D200" s="302" t="s">
        <v>269</v>
      </c>
      <c r="E200" s="303" t="s">
        <v>1415</v>
      </c>
      <c r="F200" s="304" t="s">
        <v>1416</v>
      </c>
      <c r="G200" s="305" t="s">
        <v>807</v>
      </c>
      <c r="H200" s="306">
        <v>995</v>
      </c>
      <c r="I200" s="307"/>
      <c r="J200" s="308">
        <f>ROUND(I200*H200,2)</f>
        <v>0</v>
      </c>
      <c r="K200" s="309"/>
      <c r="L200" s="310"/>
      <c r="M200" s="311" t="s">
        <v>1</v>
      </c>
      <c r="N200" s="312" t="s">
        <v>45</v>
      </c>
      <c r="O200" s="91"/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214</v>
      </c>
      <c r="AT200" s="248" t="s">
        <v>269</v>
      </c>
      <c r="AU200" s="248" t="s">
        <v>89</v>
      </c>
      <c r="AY200" s="17" t="s">
        <v>170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87</v>
      </c>
      <c r="BK200" s="249">
        <f>ROUND(I200*H200,2)</f>
        <v>0</v>
      </c>
      <c r="BL200" s="17" t="s">
        <v>175</v>
      </c>
      <c r="BM200" s="248" t="s">
        <v>1051</v>
      </c>
    </row>
    <row r="201" s="2" customFormat="1" ht="16.5" customHeight="1">
      <c r="A201" s="38"/>
      <c r="B201" s="39"/>
      <c r="C201" s="302" t="s">
        <v>850</v>
      </c>
      <c r="D201" s="302" t="s">
        <v>269</v>
      </c>
      <c r="E201" s="303" t="s">
        <v>1417</v>
      </c>
      <c r="F201" s="304" t="s">
        <v>1346</v>
      </c>
      <c r="G201" s="305" t="s">
        <v>1059</v>
      </c>
      <c r="H201" s="306">
        <v>36</v>
      </c>
      <c r="I201" s="307"/>
      <c r="J201" s="308">
        <f>ROUND(I201*H201,2)</f>
        <v>0</v>
      </c>
      <c r="K201" s="309"/>
      <c r="L201" s="310"/>
      <c r="M201" s="311" t="s">
        <v>1</v>
      </c>
      <c r="N201" s="312" t="s">
        <v>45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214</v>
      </c>
      <c r="AT201" s="248" t="s">
        <v>269</v>
      </c>
      <c r="AU201" s="248" t="s">
        <v>89</v>
      </c>
      <c r="AY201" s="17" t="s">
        <v>170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87</v>
      </c>
      <c r="BK201" s="249">
        <f>ROUND(I201*H201,2)</f>
        <v>0</v>
      </c>
      <c r="BL201" s="17" t="s">
        <v>175</v>
      </c>
      <c r="BM201" s="248" t="s">
        <v>1055</v>
      </c>
    </row>
    <row r="202" s="2" customFormat="1" ht="16.5" customHeight="1">
      <c r="A202" s="38"/>
      <c r="B202" s="39"/>
      <c r="C202" s="302" t="s">
        <v>1056</v>
      </c>
      <c r="D202" s="302" t="s">
        <v>269</v>
      </c>
      <c r="E202" s="303" t="s">
        <v>1418</v>
      </c>
      <c r="F202" s="304" t="s">
        <v>1419</v>
      </c>
      <c r="G202" s="305" t="s">
        <v>807</v>
      </c>
      <c r="H202" s="306">
        <v>1295</v>
      </c>
      <c r="I202" s="307"/>
      <c r="J202" s="308">
        <f>ROUND(I202*H202,2)</f>
        <v>0</v>
      </c>
      <c r="K202" s="309"/>
      <c r="L202" s="310"/>
      <c r="M202" s="311" t="s">
        <v>1</v>
      </c>
      <c r="N202" s="312" t="s">
        <v>45</v>
      </c>
      <c r="O202" s="91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8" t="s">
        <v>214</v>
      </c>
      <c r="AT202" s="248" t="s">
        <v>269</v>
      </c>
      <c r="AU202" s="248" t="s">
        <v>89</v>
      </c>
      <c r="AY202" s="17" t="s">
        <v>170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87</v>
      </c>
      <c r="BK202" s="249">
        <f>ROUND(I202*H202,2)</f>
        <v>0</v>
      </c>
      <c r="BL202" s="17" t="s">
        <v>175</v>
      </c>
      <c r="BM202" s="248" t="s">
        <v>1060</v>
      </c>
    </row>
    <row r="203" s="2" customFormat="1" ht="16.5" customHeight="1">
      <c r="A203" s="38"/>
      <c r="B203" s="39"/>
      <c r="C203" s="302" t="s">
        <v>853</v>
      </c>
      <c r="D203" s="302" t="s">
        <v>269</v>
      </c>
      <c r="E203" s="303" t="s">
        <v>1420</v>
      </c>
      <c r="F203" s="304" t="s">
        <v>1421</v>
      </c>
      <c r="G203" s="305" t="s">
        <v>807</v>
      </c>
      <c r="H203" s="306">
        <v>120</v>
      </c>
      <c r="I203" s="307"/>
      <c r="J203" s="308">
        <f>ROUND(I203*H203,2)</f>
        <v>0</v>
      </c>
      <c r="K203" s="309"/>
      <c r="L203" s="310"/>
      <c r="M203" s="311" t="s">
        <v>1</v>
      </c>
      <c r="N203" s="312" t="s">
        <v>45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214</v>
      </c>
      <c r="AT203" s="248" t="s">
        <v>269</v>
      </c>
      <c r="AU203" s="248" t="s">
        <v>89</v>
      </c>
      <c r="AY203" s="17" t="s">
        <v>170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87</v>
      </c>
      <c r="BK203" s="249">
        <f>ROUND(I203*H203,2)</f>
        <v>0</v>
      </c>
      <c r="BL203" s="17" t="s">
        <v>175</v>
      </c>
      <c r="BM203" s="248" t="s">
        <v>1063</v>
      </c>
    </row>
    <row r="204" s="2" customFormat="1" ht="16.5" customHeight="1">
      <c r="A204" s="38"/>
      <c r="B204" s="39"/>
      <c r="C204" s="302" t="s">
        <v>1064</v>
      </c>
      <c r="D204" s="302" t="s">
        <v>269</v>
      </c>
      <c r="E204" s="303" t="s">
        <v>1422</v>
      </c>
      <c r="F204" s="304" t="s">
        <v>1352</v>
      </c>
      <c r="G204" s="305" t="s">
        <v>807</v>
      </c>
      <c r="H204" s="306">
        <v>18</v>
      </c>
      <c r="I204" s="307"/>
      <c r="J204" s="308">
        <f>ROUND(I204*H204,2)</f>
        <v>0</v>
      </c>
      <c r="K204" s="309"/>
      <c r="L204" s="310"/>
      <c r="M204" s="311" t="s">
        <v>1</v>
      </c>
      <c r="N204" s="312" t="s">
        <v>45</v>
      </c>
      <c r="O204" s="91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214</v>
      </c>
      <c r="AT204" s="248" t="s">
        <v>269</v>
      </c>
      <c r="AU204" s="248" t="s">
        <v>89</v>
      </c>
      <c r="AY204" s="17" t="s">
        <v>170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87</v>
      </c>
      <c r="BK204" s="249">
        <f>ROUND(I204*H204,2)</f>
        <v>0</v>
      </c>
      <c r="BL204" s="17" t="s">
        <v>175</v>
      </c>
      <c r="BM204" s="248" t="s">
        <v>1067</v>
      </c>
    </row>
    <row r="205" s="2" customFormat="1" ht="21.75" customHeight="1">
      <c r="A205" s="38"/>
      <c r="B205" s="39"/>
      <c r="C205" s="302" t="s">
        <v>856</v>
      </c>
      <c r="D205" s="302" t="s">
        <v>269</v>
      </c>
      <c r="E205" s="303" t="s">
        <v>1423</v>
      </c>
      <c r="F205" s="304" t="s">
        <v>1424</v>
      </c>
      <c r="G205" s="305" t="s">
        <v>807</v>
      </c>
      <c r="H205" s="306">
        <v>1265</v>
      </c>
      <c r="I205" s="307"/>
      <c r="J205" s="308">
        <f>ROUND(I205*H205,2)</f>
        <v>0</v>
      </c>
      <c r="K205" s="309"/>
      <c r="L205" s="310"/>
      <c r="M205" s="311" t="s">
        <v>1</v>
      </c>
      <c r="N205" s="312" t="s">
        <v>45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214</v>
      </c>
      <c r="AT205" s="248" t="s">
        <v>269</v>
      </c>
      <c r="AU205" s="248" t="s">
        <v>89</v>
      </c>
      <c r="AY205" s="17" t="s">
        <v>170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87</v>
      </c>
      <c r="BK205" s="249">
        <f>ROUND(I205*H205,2)</f>
        <v>0</v>
      </c>
      <c r="BL205" s="17" t="s">
        <v>175</v>
      </c>
      <c r="BM205" s="248" t="s">
        <v>1070</v>
      </c>
    </row>
    <row r="206" s="2" customFormat="1" ht="16.5" customHeight="1">
      <c r="A206" s="38"/>
      <c r="B206" s="39"/>
      <c r="C206" s="302" t="s">
        <v>1071</v>
      </c>
      <c r="D206" s="302" t="s">
        <v>269</v>
      </c>
      <c r="E206" s="303" t="s">
        <v>1425</v>
      </c>
      <c r="F206" s="304" t="s">
        <v>1360</v>
      </c>
      <c r="G206" s="305" t="s">
        <v>1059</v>
      </c>
      <c r="H206" s="306">
        <v>4</v>
      </c>
      <c r="I206" s="307"/>
      <c r="J206" s="308">
        <f>ROUND(I206*H206,2)</f>
        <v>0</v>
      </c>
      <c r="K206" s="309"/>
      <c r="L206" s="310"/>
      <c r="M206" s="311" t="s">
        <v>1</v>
      </c>
      <c r="N206" s="312" t="s">
        <v>45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214</v>
      </c>
      <c r="AT206" s="248" t="s">
        <v>269</v>
      </c>
      <c r="AU206" s="248" t="s">
        <v>89</v>
      </c>
      <c r="AY206" s="17" t="s">
        <v>170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87</v>
      </c>
      <c r="BK206" s="249">
        <f>ROUND(I206*H206,2)</f>
        <v>0</v>
      </c>
      <c r="BL206" s="17" t="s">
        <v>175</v>
      </c>
      <c r="BM206" s="248" t="s">
        <v>1074</v>
      </c>
    </row>
    <row r="207" s="2" customFormat="1" ht="16.5" customHeight="1">
      <c r="A207" s="38"/>
      <c r="B207" s="39"/>
      <c r="C207" s="302" t="s">
        <v>859</v>
      </c>
      <c r="D207" s="302" t="s">
        <v>269</v>
      </c>
      <c r="E207" s="303" t="s">
        <v>1426</v>
      </c>
      <c r="F207" s="304" t="s">
        <v>1427</v>
      </c>
      <c r="G207" s="305" t="s">
        <v>732</v>
      </c>
      <c r="H207" s="306">
        <v>46.5</v>
      </c>
      <c r="I207" s="307"/>
      <c r="J207" s="308">
        <f>ROUND(I207*H207,2)</f>
        <v>0</v>
      </c>
      <c r="K207" s="309"/>
      <c r="L207" s="310"/>
      <c r="M207" s="311" t="s">
        <v>1</v>
      </c>
      <c r="N207" s="312" t="s">
        <v>45</v>
      </c>
      <c r="O207" s="91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214</v>
      </c>
      <c r="AT207" s="248" t="s">
        <v>269</v>
      </c>
      <c r="AU207" s="248" t="s">
        <v>89</v>
      </c>
      <c r="AY207" s="17" t="s">
        <v>170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87</v>
      </c>
      <c r="BK207" s="249">
        <f>ROUND(I207*H207,2)</f>
        <v>0</v>
      </c>
      <c r="BL207" s="17" t="s">
        <v>175</v>
      </c>
      <c r="BM207" s="248" t="s">
        <v>1075</v>
      </c>
    </row>
    <row r="208" s="2" customFormat="1" ht="16.5" customHeight="1">
      <c r="A208" s="38"/>
      <c r="B208" s="39"/>
      <c r="C208" s="302" t="s">
        <v>1077</v>
      </c>
      <c r="D208" s="302" t="s">
        <v>269</v>
      </c>
      <c r="E208" s="303" t="s">
        <v>1428</v>
      </c>
      <c r="F208" s="304" t="s">
        <v>1429</v>
      </c>
      <c r="G208" s="305" t="s">
        <v>732</v>
      </c>
      <c r="H208" s="306">
        <v>9</v>
      </c>
      <c r="I208" s="307"/>
      <c r="J208" s="308">
        <f>ROUND(I208*H208,2)</f>
        <v>0</v>
      </c>
      <c r="K208" s="309"/>
      <c r="L208" s="310"/>
      <c r="M208" s="311" t="s">
        <v>1</v>
      </c>
      <c r="N208" s="312" t="s">
        <v>45</v>
      </c>
      <c r="O208" s="91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214</v>
      </c>
      <c r="AT208" s="248" t="s">
        <v>269</v>
      </c>
      <c r="AU208" s="248" t="s">
        <v>89</v>
      </c>
      <c r="AY208" s="17" t="s">
        <v>170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87</v>
      </c>
      <c r="BK208" s="249">
        <f>ROUND(I208*H208,2)</f>
        <v>0</v>
      </c>
      <c r="BL208" s="17" t="s">
        <v>175</v>
      </c>
      <c r="BM208" s="248" t="s">
        <v>1080</v>
      </c>
    </row>
    <row r="209" s="2" customFormat="1" ht="16.5" customHeight="1">
      <c r="A209" s="38"/>
      <c r="B209" s="39"/>
      <c r="C209" s="302" t="s">
        <v>673</v>
      </c>
      <c r="D209" s="302" t="s">
        <v>269</v>
      </c>
      <c r="E209" s="303" t="s">
        <v>1430</v>
      </c>
      <c r="F209" s="304" t="s">
        <v>1431</v>
      </c>
      <c r="G209" s="305" t="s">
        <v>732</v>
      </c>
      <c r="H209" s="306">
        <v>9.75</v>
      </c>
      <c r="I209" s="307"/>
      <c r="J209" s="308">
        <f>ROUND(I209*H209,2)</f>
        <v>0</v>
      </c>
      <c r="K209" s="309"/>
      <c r="L209" s="310"/>
      <c r="M209" s="311" t="s">
        <v>1</v>
      </c>
      <c r="N209" s="312" t="s">
        <v>45</v>
      </c>
      <c r="O209" s="91"/>
      <c r="P209" s="246">
        <f>O209*H209</f>
        <v>0</v>
      </c>
      <c r="Q209" s="246">
        <v>0</v>
      </c>
      <c r="R209" s="246">
        <f>Q209*H209</f>
        <v>0</v>
      </c>
      <c r="S209" s="246">
        <v>0</v>
      </c>
      <c r="T209" s="24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214</v>
      </c>
      <c r="AT209" s="248" t="s">
        <v>269</v>
      </c>
      <c r="AU209" s="248" t="s">
        <v>89</v>
      </c>
      <c r="AY209" s="17" t="s">
        <v>170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87</v>
      </c>
      <c r="BK209" s="249">
        <f>ROUND(I209*H209,2)</f>
        <v>0</v>
      </c>
      <c r="BL209" s="17" t="s">
        <v>175</v>
      </c>
      <c r="BM209" s="248" t="s">
        <v>1432</v>
      </c>
    </row>
    <row r="210" s="2" customFormat="1" ht="16.5" customHeight="1">
      <c r="A210" s="38"/>
      <c r="B210" s="39"/>
      <c r="C210" s="302" t="s">
        <v>1088</v>
      </c>
      <c r="D210" s="302" t="s">
        <v>269</v>
      </c>
      <c r="E210" s="303" t="s">
        <v>1433</v>
      </c>
      <c r="F210" s="304" t="s">
        <v>1434</v>
      </c>
      <c r="G210" s="305" t="s">
        <v>732</v>
      </c>
      <c r="H210" s="306">
        <v>1.1000000000000001</v>
      </c>
      <c r="I210" s="307"/>
      <c r="J210" s="308">
        <f>ROUND(I210*H210,2)</f>
        <v>0</v>
      </c>
      <c r="K210" s="309"/>
      <c r="L210" s="310"/>
      <c r="M210" s="311" t="s">
        <v>1</v>
      </c>
      <c r="N210" s="312" t="s">
        <v>45</v>
      </c>
      <c r="O210" s="91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8" t="s">
        <v>214</v>
      </c>
      <c r="AT210" s="248" t="s">
        <v>269</v>
      </c>
      <c r="AU210" s="248" t="s">
        <v>89</v>
      </c>
      <c r="AY210" s="17" t="s">
        <v>170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7" t="s">
        <v>87</v>
      </c>
      <c r="BK210" s="249">
        <f>ROUND(I210*H210,2)</f>
        <v>0</v>
      </c>
      <c r="BL210" s="17" t="s">
        <v>175</v>
      </c>
      <c r="BM210" s="248" t="s">
        <v>1085</v>
      </c>
    </row>
    <row r="211" s="2" customFormat="1" ht="16.5" customHeight="1">
      <c r="A211" s="38"/>
      <c r="B211" s="39"/>
      <c r="C211" s="302" t="s">
        <v>864</v>
      </c>
      <c r="D211" s="302" t="s">
        <v>269</v>
      </c>
      <c r="E211" s="303" t="s">
        <v>1435</v>
      </c>
      <c r="F211" s="304" t="s">
        <v>1390</v>
      </c>
      <c r="G211" s="305" t="s">
        <v>807</v>
      </c>
      <c r="H211" s="306">
        <v>855</v>
      </c>
      <c r="I211" s="307"/>
      <c r="J211" s="308">
        <f>ROUND(I211*H211,2)</f>
        <v>0</v>
      </c>
      <c r="K211" s="309"/>
      <c r="L211" s="310"/>
      <c r="M211" s="311" t="s">
        <v>1</v>
      </c>
      <c r="N211" s="312" t="s">
        <v>45</v>
      </c>
      <c r="O211" s="91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214</v>
      </c>
      <c r="AT211" s="248" t="s">
        <v>269</v>
      </c>
      <c r="AU211" s="248" t="s">
        <v>89</v>
      </c>
      <c r="AY211" s="17" t="s">
        <v>170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87</v>
      </c>
      <c r="BK211" s="249">
        <f>ROUND(I211*H211,2)</f>
        <v>0</v>
      </c>
      <c r="BL211" s="17" t="s">
        <v>175</v>
      </c>
      <c r="BM211" s="248" t="s">
        <v>1091</v>
      </c>
    </row>
    <row r="212" s="11" customFormat="1" ht="25.92" customHeight="1">
      <c r="A212" s="11"/>
      <c r="B212" s="222"/>
      <c r="C212" s="223"/>
      <c r="D212" s="224" t="s">
        <v>79</v>
      </c>
      <c r="E212" s="225" t="s">
        <v>1436</v>
      </c>
      <c r="F212" s="225" t="s">
        <v>1437</v>
      </c>
      <c r="G212" s="223"/>
      <c r="H212" s="223"/>
      <c r="I212" s="226"/>
      <c r="J212" s="227">
        <f>BK212</f>
        <v>0</v>
      </c>
      <c r="K212" s="223"/>
      <c r="L212" s="228"/>
      <c r="M212" s="229"/>
      <c r="N212" s="230"/>
      <c r="O212" s="230"/>
      <c r="P212" s="231">
        <f>P213</f>
        <v>0</v>
      </c>
      <c r="Q212" s="230"/>
      <c r="R212" s="231">
        <f>R213</f>
        <v>0</v>
      </c>
      <c r="S212" s="230"/>
      <c r="T212" s="232">
        <f>T213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33" t="s">
        <v>87</v>
      </c>
      <c r="AT212" s="234" t="s">
        <v>79</v>
      </c>
      <c r="AU212" s="234" t="s">
        <v>80</v>
      </c>
      <c r="AY212" s="233" t="s">
        <v>170</v>
      </c>
      <c r="BK212" s="235">
        <f>BK213</f>
        <v>0</v>
      </c>
    </row>
    <row r="213" s="2" customFormat="1" ht="16.5" customHeight="1">
      <c r="A213" s="38"/>
      <c r="B213" s="39"/>
      <c r="C213" s="236" t="s">
        <v>1096</v>
      </c>
      <c r="D213" s="236" t="s">
        <v>171</v>
      </c>
      <c r="E213" s="237" t="s">
        <v>1438</v>
      </c>
      <c r="F213" s="238" t="s">
        <v>1437</v>
      </c>
      <c r="G213" s="239" t="s">
        <v>1439</v>
      </c>
      <c r="H213" s="240">
        <v>1</v>
      </c>
      <c r="I213" s="241"/>
      <c r="J213" s="242">
        <f>ROUND(I213*H213,2)</f>
        <v>0</v>
      </c>
      <c r="K213" s="243"/>
      <c r="L213" s="44"/>
      <c r="M213" s="297" t="s">
        <v>1</v>
      </c>
      <c r="N213" s="298" t="s">
        <v>45</v>
      </c>
      <c r="O213" s="299"/>
      <c r="P213" s="300">
        <f>O213*H213</f>
        <v>0</v>
      </c>
      <c r="Q213" s="300">
        <v>0</v>
      </c>
      <c r="R213" s="300">
        <f>Q213*H213</f>
        <v>0</v>
      </c>
      <c r="S213" s="300">
        <v>0</v>
      </c>
      <c r="T213" s="30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8" t="s">
        <v>175</v>
      </c>
      <c r="AT213" s="248" t="s">
        <v>171</v>
      </c>
      <c r="AU213" s="248" t="s">
        <v>87</v>
      </c>
      <c r="AY213" s="17" t="s">
        <v>170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87</v>
      </c>
      <c r="BK213" s="249">
        <f>ROUND(I213*H213,2)</f>
        <v>0</v>
      </c>
      <c r="BL213" s="17" t="s">
        <v>175</v>
      </c>
      <c r="BM213" s="248" t="s">
        <v>1093</v>
      </c>
    </row>
    <row r="214" s="2" customFormat="1" ht="6.96" customHeight="1">
      <c r="A214" s="38"/>
      <c r="B214" s="66"/>
      <c r="C214" s="67"/>
      <c r="D214" s="67"/>
      <c r="E214" s="67"/>
      <c r="F214" s="67"/>
      <c r="G214" s="67"/>
      <c r="H214" s="67"/>
      <c r="I214" s="192"/>
      <c r="J214" s="67"/>
      <c r="K214" s="67"/>
      <c r="L214" s="44"/>
      <c r="M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</sheetData>
  <sheetProtection sheet="1" autoFilter="0" formatColumns="0" formatRows="0" objects="1" scenarios="1" spinCount="100000" saltValue="CmbVzHZgv/c0YsUPd92HEHBNGxONBeCL7i4f+5Nnf8D5xHPH9Ha446Uu1k4w0RGMirunfz1e3a5Gm8pr6pxULg==" hashValue="aS+PAta+v3FHFqDlXBtm3eUMPiYvWYE+ud8xZ08JU2M7RQwQ2sW1ExdtxFOWZNQu4a7Ip5n0l6AzJ0o1U5J+Og==" algorithmName="SHA-512" password="CC35"/>
  <autoFilter ref="C127:K21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145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1440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137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23. 3. 2021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6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37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38</v>
      </c>
      <c r="F24" s="38"/>
      <c r="G24" s="38"/>
      <c r="H24" s="38"/>
      <c r="I24" s="156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39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40</v>
      </c>
      <c r="E30" s="38"/>
      <c r="F30" s="38"/>
      <c r="G30" s="38"/>
      <c r="H30" s="38"/>
      <c r="I30" s="154"/>
      <c r="J30" s="166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42</v>
      </c>
      <c r="G32" s="38"/>
      <c r="H32" s="38"/>
      <c r="I32" s="168" t="s">
        <v>41</v>
      </c>
      <c r="J32" s="167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44</v>
      </c>
      <c r="E33" s="152" t="s">
        <v>45</v>
      </c>
      <c r="F33" s="170">
        <f>ROUND((SUM(BE123:BE225)),  2)</f>
        <v>0</v>
      </c>
      <c r="G33" s="38"/>
      <c r="H33" s="38"/>
      <c r="I33" s="171">
        <v>0.20999999999999999</v>
      </c>
      <c r="J33" s="170">
        <f>ROUND(((SUM(BE123:BE225))*I33),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46</v>
      </c>
      <c r="F34" s="170">
        <f>ROUND((SUM(BF123:BF225)),  2)</f>
        <v>0</v>
      </c>
      <c r="G34" s="38"/>
      <c r="H34" s="38"/>
      <c r="I34" s="171">
        <v>0.14999999999999999</v>
      </c>
      <c r="J34" s="170">
        <f>ROUND(((SUM(BF123:BF225))*I34),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47</v>
      </c>
      <c r="F35" s="170">
        <f>ROUND((SUM(BG123:BG225)),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48</v>
      </c>
      <c r="F36" s="170">
        <f>ROUND((SUM(BH123:BH225)),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0">
        <f>ROUND((SUM(BI123:BI225)),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50</v>
      </c>
      <c r="E39" s="174"/>
      <c r="F39" s="174"/>
      <c r="G39" s="175" t="s">
        <v>51</v>
      </c>
      <c r="H39" s="176" t="s">
        <v>52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145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501 - STL plynovod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Litomyšl</v>
      </c>
      <c r="G89" s="40"/>
      <c r="H89" s="40"/>
      <c r="I89" s="156" t="s">
        <v>22</v>
      </c>
      <c r="J89" s="79" t="str">
        <f>IF(J12="","",J12)</f>
        <v>23. 3. 2021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Litomyšl</v>
      </c>
      <c r="G91" s="40"/>
      <c r="H91" s="40"/>
      <c r="I91" s="156" t="s">
        <v>32</v>
      </c>
      <c r="J91" s="36" t="str">
        <f>E21</f>
        <v>K I P spol. s r. 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150</v>
      </c>
      <c r="D94" s="198"/>
      <c r="E94" s="198"/>
      <c r="F94" s="198"/>
      <c r="G94" s="198"/>
      <c r="H94" s="198"/>
      <c r="I94" s="199"/>
      <c r="J94" s="200" t="s">
        <v>151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152</v>
      </c>
      <c r="D96" s="40"/>
      <c r="E96" s="40"/>
      <c r="F96" s="40"/>
      <c r="G96" s="40"/>
      <c r="H96" s="40"/>
      <c r="I96" s="154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153</v>
      </c>
    </row>
    <row r="97" s="9" customFormat="1" ht="24.96" customHeight="1">
      <c r="A97" s="9"/>
      <c r="B97" s="202"/>
      <c r="C97" s="203"/>
      <c r="D97" s="204" t="s">
        <v>1441</v>
      </c>
      <c r="E97" s="205"/>
      <c r="F97" s="205"/>
      <c r="G97" s="205"/>
      <c r="H97" s="205"/>
      <c r="I97" s="206"/>
      <c r="J97" s="207">
        <f>J124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5" customFormat="1" ht="19.92" customHeight="1">
      <c r="A98" s="15"/>
      <c r="B98" s="289"/>
      <c r="C98" s="133"/>
      <c r="D98" s="290" t="s">
        <v>1442</v>
      </c>
      <c r="E98" s="291"/>
      <c r="F98" s="291"/>
      <c r="G98" s="291"/>
      <c r="H98" s="291"/>
      <c r="I98" s="292"/>
      <c r="J98" s="293">
        <f>J125</f>
        <v>0</v>
      </c>
      <c r="K98" s="133"/>
      <c r="L98" s="294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="15" customFormat="1" ht="19.92" customHeight="1">
      <c r="A99" s="15"/>
      <c r="B99" s="289"/>
      <c r="C99" s="133"/>
      <c r="D99" s="290" t="s">
        <v>1443</v>
      </c>
      <c r="E99" s="291"/>
      <c r="F99" s="291"/>
      <c r="G99" s="291"/>
      <c r="H99" s="291"/>
      <c r="I99" s="292"/>
      <c r="J99" s="293">
        <f>J148</f>
        <v>0</v>
      </c>
      <c r="K99" s="133"/>
      <c r="L99" s="294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="15" customFormat="1" ht="19.92" customHeight="1">
      <c r="A100" s="15"/>
      <c r="B100" s="289"/>
      <c r="C100" s="133"/>
      <c r="D100" s="290" t="s">
        <v>1444</v>
      </c>
      <c r="E100" s="291"/>
      <c r="F100" s="291"/>
      <c r="G100" s="291"/>
      <c r="H100" s="291"/>
      <c r="I100" s="292"/>
      <c r="J100" s="293">
        <f>J153</f>
        <v>0</v>
      </c>
      <c r="K100" s="133"/>
      <c r="L100" s="294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="15" customFormat="1" ht="19.92" customHeight="1">
      <c r="A101" s="15"/>
      <c r="B101" s="289"/>
      <c r="C101" s="133"/>
      <c r="D101" s="290" t="s">
        <v>1445</v>
      </c>
      <c r="E101" s="291"/>
      <c r="F101" s="291"/>
      <c r="G101" s="291"/>
      <c r="H101" s="291"/>
      <c r="I101" s="292"/>
      <c r="J101" s="293">
        <f>J156</f>
        <v>0</v>
      </c>
      <c r="K101" s="133"/>
      <c r="L101" s="294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="9" customFormat="1" ht="24.96" customHeight="1">
      <c r="A102" s="9"/>
      <c r="B102" s="202"/>
      <c r="C102" s="203"/>
      <c r="D102" s="204" t="s">
        <v>1446</v>
      </c>
      <c r="E102" s="205"/>
      <c r="F102" s="205"/>
      <c r="G102" s="205"/>
      <c r="H102" s="205"/>
      <c r="I102" s="206"/>
      <c r="J102" s="207">
        <f>J159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5" customFormat="1" ht="19.92" customHeight="1">
      <c r="A103" s="15"/>
      <c r="B103" s="289"/>
      <c r="C103" s="133"/>
      <c r="D103" s="290" t="s">
        <v>1447</v>
      </c>
      <c r="E103" s="291"/>
      <c r="F103" s="291"/>
      <c r="G103" s="291"/>
      <c r="H103" s="291"/>
      <c r="I103" s="292"/>
      <c r="J103" s="293">
        <f>J160</f>
        <v>0</v>
      </c>
      <c r="K103" s="133"/>
      <c r="L103" s="294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92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95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157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3.25" customHeight="1">
      <c r="A113" s="38"/>
      <c r="B113" s="39"/>
      <c r="C113" s="40"/>
      <c r="D113" s="40"/>
      <c r="E113" s="196" t="str">
        <f>E7</f>
        <v>Zainvestování území pro RD v lokalitě Babka Litomyšl, REVIZE Č.1. – 03/2021</v>
      </c>
      <c r="F113" s="32"/>
      <c r="G113" s="32"/>
      <c r="H113" s="32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145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501 - STL plynovod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Litomyšl</v>
      </c>
      <c r="G117" s="40"/>
      <c r="H117" s="40"/>
      <c r="I117" s="156" t="s">
        <v>22</v>
      </c>
      <c r="J117" s="79" t="str">
        <f>IF(J12="","",J12)</f>
        <v>23. 3. 2021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Město Litomyšl</v>
      </c>
      <c r="G119" s="40"/>
      <c r="H119" s="40"/>
      <c r="I119" s="156" t="s">
        <v>32</v>
      </c>
      <c r="J119" s="36" t="str">
        <f>E21</f>
        <v>K I P spol. s r. 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156" t="s">
        <v>37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0" customFormat="1" ht="29.28" customHeight="1">
      <c r="A122" s="209"/>
      <c r="B122" s="210"/>
      <c r="C122" s="211" t="s">
        <v>158</v>
      </c>
      <c r="D122" s="212" t="s">
        <v>65</v>
      </c>
      <c r="E122" s="212" t="s">
        <v>61</v>
      </c>
      <c r="F122" s="212" t="s">
        <v>62</v>
      </c>
      <c r="G122" s="212" t="s">
        <v>159</v>
      </c>
      <c r="H122" s="212" t="s">
        <v>160</v>
      </c>
      <c r="I122" s="213" t="s">
        <v>161</v>
      </c>
      <c r="J122" s="214" t="s">
        <v>151</v>
      </c>
      <c r="K122" s="215" t="s">
        <v>162</v>
      </c>
      <c r="L122" s="216"/>
      <c r="M122" s="100" t="s">
        <v>1</v>
      </c>
      <c r="N122" s="101" t="s">
        <v>44</v>
      </c>
      <c r="O122" s="101" t="s">
        <v>163</v>
      </c>
      <c r="P122" s="101" t="s">
        <v>164</v>
      </c>
      <c r="Q122" s="101" t="s">
        <v>165</v>
      </c>
      <c r="R122" s="101" t="s">
        <v>166</v>
      </c>
      <c r="S122" s="101" t="s">
        <v>167</v>
      </c>
      <c r="T122" s="102" t="s">
        <v>168</v>
      </c>
      <c r="U122" s="209"/>
      <c r="V122" s="209"/>
      <c r="W122" s="209"/>
      <c r="X122" s="209"/>
      <c r="Y122" s="209"/>
      <c r="Z122" s="209"/>
      <c r="AA122" s="209"/>
      <c r="AB122" s="209"/>
      <c r="AC122" s="209"/>
      <c r="AD122" s="209"/>
      <c r="AE122" s="209"/>
    </row>
    <row r="123" s="2" customFormat="1" ht="22.8" customHeight="1">
      <c r="A123" s="38"/>
      <c r="B123" s="39"/>
      <c r="C123" s="107" t="s">
        <v>169</v>
      </c>
      <c r="D123" s="40"/>
      <c r="E123" s="40"/>
      <c r="F123" s="40"/>
      <c r="G123" s="40"/>
      <c r="H123" s="40"/>
      <c r="I123" s="154"/>
      <c r="J123" s="217">
        <f>BK123</f>
        <v>0</v>
      </c>
      <c r="K123" s="40"/>
      <c r="L123" s="44"/>
      <c r="M123" s="103"/>
      <c r="N123" s="218"/>
      <c r="O123" s="104"/>
      <c r="P123" s="219">
        <f>P124+P159</f>
        <v>0</v>
      </c>
      <c r="Q123" s="104"/>
      <c r="R123" s="219">
        <f>R124+R159</f>
        <v>619.50725999999986</v>
      </c>
      <c r="S123" s="104"/>
      <c r="T123" s="220">
        <f>T124+T159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79</v>
      </c>
      <c r="AU123" s="17" t="s">
        <v>153</v>
      </c>
      <c r="BK123" s="221">
        <f>BK124+BK159</f>
        <v>0</v>
      </c>
    </row>
    <row r="124" s="11" customFormat="1" ht="25.92" customHeight="1">
      <c r="A124" s="11"/>
      <c r="B124" s="222"/>
      <c r="C124" s="223"/>
      <c r="D124" s="224" t="s">
        <v>79</v>
      </c>
      <c r="E124" s="225" t="s">
        <v>1448</v>
      </c>
      <c r="F124" s="225" t="s">
        <v>1449</v>
      </c>
      <c r="G124" s="223"/>
      <c r="H124" s="223"/>
      <c r="I124" s="226"/>
      <c r="J124" s="227">
        <f>BK124</f>
        <v>0</v>
      </c>
      <c r="K124" s="223"/>
      <c r="L124" s="228"/>
      <c r="M124" s="229"/>
      <c r="N124" s="230"/>
      <c r="O124" s="230"/>
      <c r="P124" s="231">
        <f>P125+P148+P153+P156</f>
        <v>0</v>
      </c>
      <c r="Q124" s="230"/>
      <c r="R124" s="231">
        <f>R125+R148+R153+R156</f>
        <v>617.88079999999991</v>
      </c>
      <c r="S124" s="230"/>
      <c r="T124" s="232">
        <f>T125+T148+T153+T156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3" t="s">
        <v>87</v>
      </c>
      <c r="AT124" s="234" t="s">
        <v>79</v>
      </c>
      <c r="AU124" s="234" t="s">
        <v>80</v>
      </c>
      <c r="AY124" s="233" t="s">
        <v>170</v>
      </c>
      <c r="BK124" s="235">
        <f>BK125+BK148+BK153+BK156</f>
        <v>0</v>
      </c>
    </row>
    <row r="125" s="11" customFormat="1" ht="22.8" customHeight="1">
      <c r="A125" s="11"/>
      <c r="B125" s="222"/>
      <c r="C125" s="223"/>
      <c r="D125" s="224" t="s">
        <v>79</v>
      </c>
      <c r="E125" s="295" t="s">
        <v>87</v>
      </c>
      <c r="F125" s="295" t="s">
        <v>99</v>
      </c>
      <c r="G125" s="223"/>
      <c r="H125" s="223"/>
      <c r="I125" s="226"/>
      <c r="J125" s="296">
        <f>BK125</f>
        <v>0</v>
      </c>
      <c r="K125" s="223"/>
      <c r="L125" s="228"/>
      <c r="M125" s="229"/>
      <c r="N125" s="230"/>
      <c r="O125" s="230"/>
      <c r="P125" s="231">
        <f>SUM(P126:P147)</f>
        <v>0</v>
      </c>
      <c r="Q125" s="230"/>
      <c r="R125" s="231">
        <f>SUM(R126:R147)</f>
        <v>617.62199999999996</v>
      </c>
      <c r="S125" s="230"/>
      <c r="T125" s="232">
        <f>SUM(T126:T147)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33" t="s">
        <v>87</v>
      </c>
      <c r="AT125" s="234" t="s">
        <v>79</v>
      </c>
      <c r="AU125" s="234" t="s">
        <v>87</v>
      </c>
      <c r="AY125" s="233" t="s">
        <v>170</v>
      </c>
      <c r="BK125" s="235">
        <f>SUM(BK126:BK147)</f>
        <v>0</v>
      </c>
    </row>
    <row r="126" s="2" customFormat="1" ht="33" customHeight="1">
      <c r="A126" s="38"/>
      <c r="B126" s="39"/>
      <c r="C126" s="236" t="s">
        <v>87</v>
      </c>
      <c r="D126" s="236" t="s">
        <v>171</v>
      </c>
      <c r="E126" s="237" t="s">
        <v>1450</v>
      </c>
      <c r="F126" s="238" t="s">
        <v>1451</v>
      </c>
      <c r="G126" s="239" t="s">
        <v>732</v>
      </c>
      <c r="H126" s="240">
        <v>504.80000000000001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45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175</v>
      </c>
      <c r="AT126" s="248" t="s">
        <v>171</v>
      </c>
      <c r="AU126" s="248" t="s">
        <v>89</v>
      </c>
      <c r="AY126" s="17" t="s">
        <v>170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87</v>
      </c>
      <c r="BK126" s="249">
        <f>ROUND(I126*H126,2)</f>
        <v>0</v>
      </c>
      <c r="BL126" s="17" t="s">
        <v>175</v>
      </c>
      <c r="BM126" s="248" t="s">
        <v>1452</v>
      </c>
    </row>
    <row r="127" s="13" customFormat="1">
      <c r="A127" s="13"/>
      <c r="B127" s="264"/>
      <c r="C127" s="265"/>
      <c r="D127" s="250" t="s">
        <v>178</v>
      </c>
      <c r="E127" s="266" t="s">
        <v>1</v>
      </c>
      <c r="F127" s="267" t="s">
        <v>1453</v>
      </c>
      <c r="G127" s="265"/>
      <c r="H127" s="268">
        <v>79.200000000000003</v>
      </c>
      <c r="I127" s="269"/>
      <c r="J127" s="265"/>
      <c r="K127" s="265"/>
      <c r="L127" s="270"/>
      <c r="M127" s="271"/>
      <c r="N127" s="272"/>
      <c r="O127" s="272"/>
      <c r="P127" s="272"/>
      <c r="Q127" s="272"/>
      <c r="R127" s="272"/>
      <c r="S127" s="272"/>
      <c r="T127" s="27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74" t="s">
        <v>178</v>
      </c>
      <c r="AU127" s="274" t="s">
        <v>89</v>
      </c>
      <c r="AV127" s="13" t="s">
        <v>89</v>
      </c>
      <c r="AW127" s="13" t="s">
        <v>36</v>
      </c>
      <c r="AX127" s="13" t="s">
        <v>80</v>
      </c>
      <c r="AY127" s="274" t="s">
        <v>170</v>
      </c>
    </row>
    <row r="128" s="13" customFormat="1">
      <c r="A128" s="13"/>
      <c r="B128" s="264"/>
      <c r="C128" s="265"/>
      <c r="D128" s="250" t="s">
        <v>178</v>
      </c>
      <c r="E128" s="266" t="s">
        <v>1</v>
      </c>
      <c r="F128" s="267" t="s">
        <v>1454</v>
      </c>
      <c r="G128" s="265"/>
      <c r="H128" s="268">
        <v>425.60000000000002</v>
      </c>
      <c r="I128" s="269"/>
      <c r="J128" s="265"/>
      <c r="K128" s="265"/>
      <c r="L128" s="270"/>
      <c r="M128" s="271"/>
      <c r="N128" s="272"/>
      <c r="O128" s="272"/>
      <c r="P128" s="272"/>
      <c r="Q128" s="272"/>
      <c r="R128" s="272"/>
      <c r="S128" s="272"/>
      <c r="T128" s="27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74" t="s">
        <v>178</v>
      </c>
      <c r="AU128" s="274" t="s">
        <v>89</v>
      </c>
      <c r="AV128" s="13" t="s">
        <v>89</v>
      </c>
      <c r="AW128" s="13" t="s">
        <v>36</v>
      </c>
      <c r="AX128" s="13" t="s">
        <v>80</v>
      </c>
      <c r="AY128" s="274" t="s">
        <v>170</v>
      </c>
    </row>
    <row r="129" s="14" customFormat="1">
      <c r="A129" s="14"/>
      <c r="B129" s="275"/>
      <c r="C129" s="276"/>
      <c r="D129" s="250" t="s">
        <v>178</v>
      </c>
      <c r="E129" s="277" t="s">
        <v>1</v>
      </c>
      <c r="F129" s="278" t="s">
        <v>186</v>
      </c>
      <c r="G129" s="276"/>
      <c r="H129" s="279">
        <v>504.80000000000001</v>
      </c>
      <c r="I129" s="280"/>
      <c r="J129" s="276"/>
      <c r="K129" s="276"/>
      <c r="L129" s="281"/>
      <c r="M129" s="282"/>
      <c r="N129" s="283"/>
      <c r="O129" s="283"/>
      <c r="P129" s="283"/>
      <c r="Q129" s="283"/>
      <c r="R129" s="283"/>
      <c r="S129" s="283"/>
      <c r="T129" s="28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5" t="s">
        <v>178</v>
      </c>
      <c r="AU129" s="285" t="s">
        <v>89</v>
      </c>
      <c r="AV129" s="14" t="s">
        <v>175</v>
      </c>
      <c r="AW129" s="14" t="s">
        <v>36</v>
      </c>
      <c r="AX129" s="14" t="s">
        <v>87</v>
      </c>
      <c r="AY129" s="285" t="s">
        <v>170</v>
      </c>
    </row>
    <row r="130" s="2" customFormat="1" ht="55.5" customHeight="1">
      <c r="A130" s="38"/>
      <c r="B130" s="39"/>
      <c r="C130" s="236" t="s">
        <v>89</v>
      </c>
      <c r="D130" s="236" t="s">
        <v>171</v>
      </c>
      <c r="E130" s="237" t="s">
        <v>1455</v>
      </c>
      <c r="F130" s="238" t="s">
        <v>1456</v>
      </c>
      <c r="G130" s="239" t="s">
        <v>732</v>
      </c>
      <c r="H130" s="240">
        <v>435.19999999999999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45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175</v>
      </c>
      <c r="AT130" s="248" t="s">
        <v>171</v>
      </c>
      <c r="AU130" s="248" t="s">
        <v>89</v>
      </c>
      <c r="AY130" s="17" t="s">
        <v>170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87</v>
      </c>
      <c r="BK130" s="249">
        <f>ROUND(I130*H130,2)</f>
        <v>0</v>
      </c>
      <c r="BL130" s="17" t="s">
        <v>175</v>
      </c>
      <c r="BM130" s="248" t="s">
        <v>1457</v>
      </c>
    </row>
    <row r="131" s="13" customFormat="1">
      <c r="A131" s="13"/>
      <c r="B131" s="264"/>
      <c r="C131" s="265"/>
      <c r="D131" s="250" t="s">
        <v>178</v>
      </c>
      <c r="E131" s="266" t="s">
        <v>1</v>
      </c>
      <c r="F131" s="267" t="s">
        <v>1458</v>
      </c>
      <c r="G131" s="265"/>
      <c r="H131" s="268">
        <v>435.19999999999999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4" t="s">
        <v>178</v>
      </c>
      <c r="AU131" s="274" t="s">
        <v>89</v>
      </c>
      <c r="AV131" s="13" t="s">
        <v>89</v>
      </c>
      <c r="AW131" s="13" t="s">
        <v>36</v>
      </c>
      <c r="AX131" s="13" t="s">
        <v>87</v>
      </c>
      <c r="AY131" s="274" t="s">
        <v>170</v>
      </c>
    </row>
    <row r="132" s="2" customFormat="1" ht="33" customHeight="1">
      <c r="A132" s="38"/>
      <c r="B132" s="39"/>
      <c r="C132" s="236" t="s">
        <v>197</v>
      </c>
      <c r="D132" s="236" t="s">
        <v>171</v>
      </c>
      <c r="E132" s="237" t="s">
        <v>1459</v>
      </c>
      <c r="F132" s="238" t="s">
        <v>1460</v>
      </c>
      <c r="G132" s="239" t="s">
        <v>732</v>
      </c>
      <c r="H132" s="240">
        <v>504.80000000000001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45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175</v>
      </c>
      <c r="AT132" s="248" t="s">
        <v>171</v>
      </c>
      <c r="AU132" s="248" t="s">
        <v>89</v>
      </c>
      <c r="AY132" s="17" t="s">
        <v>170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87</v>
      </c>
      <c r="BK132" s="249">
        <f>ROUND(I132*H132,2)</f>
        <v>0</v>
      </c>
      <c r="BL132" s="17" t="s">
        <v>175</v>
      </c>
      <c r="BM132" s="248" t="s">
        <v>1461</v>
      </c>
    </row>
    <row r="133" s="2" customFormat="1" ht="33" customHeight="1">
      <c r="A133" s="38"/>
      <c r="B133" s="39"/>
      <c r="C133" s="236" t="s">
        <v>175</v>
      </c>
      <c r="D133" s="236" t="s">
        <v>171</v>
      </c>
      <c r="E133" s="237" t="s">
        <v>1462</v>
      </c>
      <c r="F133" s="238" t="s">
        <v>1463</v>
      </c>
      <c r="G133" s="239" t="s">
        <v>732</v>
      </c>
      <c r="H133" s="240">
        <v>87.200000000000003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45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175</v>
      </c>
      <c r="AT133" s="248" t="s">
        <v>171</v>
      </c>
      <c r="AU133" s="248" t="s">
        <v>89</v>
      </c>
      <c r="AY133" s="17" t="s">
        <v>170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87</v>
      </c>
      <c r="BK133" s="249">
        <f>ROUND(I133*H133,2)</f>
        <v>0</v>
      </c>
      <c r="BL133" s="17" t="s">
        <v>175</v>
      </c>
      <c r="BM133" s="248" t="s">
        <v>1464</v>
      </c>
    </row>
    <row r="134" s="13" customFormat="1">
      <c r="A134" s="13"/>
      <c r="B134" s="264"/>
      <c r="C134" s="265"/>
      <c r="D134" s="250" t="s">
        <v>178</v>
      </c>
      <c r="E134" s="266" t="s">
        <v>1</v>
      </c>
      <c r="F134" s="267" t="s">
        <v>1465</v>
      </c>
      <c r="G134" s="265"/>
      <c r="H134" s="268">
        <v>504.80000000000001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4" t="s">
        <v>178</v>
      </c>
      <c r="AU134" s="274" t="s">
        <v>89</v>
      </c>
      <c r="AV134" s="13" t="s">
        <v>89</v>
      </c>
      <c r="AW134" s="13" t="s">
        <v>36</v>
      </c>
      <c r="AX134" s="13" t="s">
        <v>80</v>
      </c>
      <c r="AY134" s="274" t="s">
        <v>170</v>
      </c>
    </row>
    <row r="135" s="13" customFormat="1">
      <c r="A135" s="13"/>
      <c r="B135" s="264"/>
      <c r="C135" s="265"/>
      <c r="D135" s="250" t="s">
        <v>178</v>
      </c>
      <c r="E135" s="266" t="s">
        <v>1</v>
      </c>
      <c r="F135" s="267" t="s">
        <v>1466</v>
      </c>
      <c r="G135" s="265"/>
      <c r="H135" s="268">
        <v>-52.799999999999997</v>
      </c>
      <c r="I135" s="269"/>
      <c r="J135" s="265"/>
      <c r="K135" s="265"/>
      <c r="L135" s="270"/>
      <c r="M135" s="271"/>
      <c r="N135" s="272"/>
      <c r="O135" s="272"/>
      <c r="P135" s="272"/>
      <c r="Q135" s="272"/>
      <c r="R135" s="272"/>
      <c r="S135" s="272"/>
      <c r="T135" s="27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4" t="s">
        <v>178</v>
      </c>
      <c r="AU135" s="274" t="s">
        <v>89</v>
      </c>
      <c r="AV135" s="13" t="s">
        <v>89</v>
      </c>
      <c r="AW135" s="13" t="s">
        <v>36</v>
      </c>
      <c r="AX135" s="13" t="s">
        <v>80</v>
      </c>
      <c r="AY135" s="274" t="s">
        <v>170</v>
      </c>
    </row>
    <row r="136" s="13" customFormat="1">
      <c r="A136" s="13"/>
      <c r="B136" s="264"/>
      <c r="C136" s="265"/>
      <c r="D136" s="250" t="s">
        <v>178</v>
      </c>
      <c r="E136" s="266" t="s">
        <v>1</v>
      </c>
      <c r="F136" s="267" t="s">
        <v>1467</v>
      </c>
      <c r="G136" s="265"/>
      <c r="H136" s="268">
        <v>-364.80000000000001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4" t="s">
        <v>178</v>
      </c>
      <c r="AU136" s="274" t="s">
        <v>89</v>
      </c>
      <c r="AV136" s="13" t="s">
        <v>89</v>
      </c>
      <c r="AW136" s="13" t="s">
        <v>36</v>
      </c>
      <c r="AX136" s="13" t="s">
        <v>80</v>
      </c>
      <c r="AY136" s="274" t="s">
        <v>170</v>
      </c>
    </row>
    <row r="137" s="14" customFormat="1">
      <c r="A137" s="14"/>
      <c r="B137" s="275"/>
      <c r="C137" s="276"/>
      <c r="D137" s="250" t="s">
        <v>178</v>
      </c>
      <c r="E137" s="277" t="s">
        <v>1</v>
      </c>
      <c r="F137" s="278" t="s">
        <v>186</v>
      </c>
      <c r="G137" s="276"/>
      <c r="H137" s="279">
        <v>87.199999999999989</v>
      </c>
      <c r="I137" s="280"/>
      <c r="J137" s="276"/>
      <c r="K137" s="276"/>
      <c r="L137" s="281"/>
      <c r="M137" s="282"/>
      <c r="N137" s="283"/>
      <c r="O137" s="283"/>
      <c r="P137" s="283"/>
      <c r="Q137" s="283"/>
      <c r="R137" s="283"/>
      <c r="S137" s="283"/>
      <c r="T137" s="28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5" t="s">
        <v>178</v>
      </c>
      <c r="AU137" s="285" t="s">
        <v>89</v>
      </c>
      <c r="AV137" s="14" t="s">
        <v>175</v>
      </c>
      <c r="AW137" s="14" t="s">
        <v>36</v>
      </c>
      <c r="AX137" s="14" t="s">
        <v>87</v>
      </c>
      <c r="AY137" s="285" t="s">
        <v>170</v>
      </c>
    </row>
    <row r="138" s="2" customFormat="1" ht="16.5" customHeight="1">
      <c r="A138" s="38"/>
      <c r="B138" s="39"/>
      <c r="C138" s="302" t="s">
        <v>226</v>
      </c>
      <c r="D138" s="302" t="s">
        <v>269</v>
      </c>
      <c r="E138" s="303" t="s">
        <v>1468</v>
      </c>
      <c r="F138" s="304" t="s">
        <v>1469</v>
      </c>
      <c r="G138" s="305" t="s">
        <v>778</v>
      </c>
      <c r="H138" s="306">
        <v>31.68</v>
      </c>
      <c r="I138" s="307"/>
      <c r="J138" s="308">
        <f>ROUND(I138*H138,2)</f>
        <v>0</v>
      </c>
      <c r="K138" s="309"/>
      <c r="L138" s="310"/>
      <c r="M138" s="311" t="s">
        <v>1</v>
      </c>
      <c r="N138" s="312" t="s">
        <v>45</v>
      </c>
      <c r="O138" s="91"/>
      <c r="P138" s="246">
        <f>O138*H138</f>
        <v>0</v>
      </c>
      <c r="Q138" s="246">
        <v>1</v>
      </c>
      <c r="R138" s="246">
        <f>Q138*H138</f>
        <v>31.68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214</v>
      </c>
      <c r="AT138" s="248" t="s">
        <v>269</v>
      </c>
      <c r="AU138" s="248" t="s">
        <v>89</v>
      </c>
      <c r="AY138" s="17" t="s">
        <v>170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87</v>
      </c>
      <c r="BK138" s="249">
        <f>ROUND(I138*H138,2)</f>
        <v>0</v>
      </c>
      <c r="BL138" s="17" t="s">
        <v>175</v>
      </c>
      <c r="BM138" s="248" t="s">
        <v>1470</v>
      </c>
    </row>
    <row r="139" s="13" customFormat="1">
      <c r="A139" s="13"/>
      <c r="B139" s="264"/>
      <c r="C139" s="265"/>
      <c r="D139" s="250" t="s">
        <v>178</v>
      </c>
      <c r="E139" s="266" t="s">
        <v>1</v>
      </c>
      <c r="F139" s="267" t="s">
        <v>1471</v>
      </c>
      <c r="G139" s="265"/>
      <c r="H139" s="268">
        <v>31.68</v>
      </c>
      <c r="I139" s="269"/>
      <c r="J139" s="265"/>
      <c r="K139" s="265"/>
      <c r="L139" s="270"/>
      <c r="M139" s="271"/>
      <c r="N139" s="272"/>
      <c r="O139" s="272"/>
      <c r="P139" s="272"/>
      <c r="Q139" s="272"/>
      <c r="R139" s="272"/>
      <c r="S139" s="272"/>
      <c r="T139" s="27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4" t="s">
        <v>178</v>
      </c>
      <c r="AU139" s="274" t="s">
        <v>89</v>
      </c>
      <c r="AV139" s="13" t="s">
        <v>89</v>
      </c>
      <c r="AW139" s="13" t="s">
        <v>36</v>
      </c>
      <c r="AX139" s="13" t="s">
        <v>87</v>
      </c>
      <c r="AY139" s="274" t="s">
        <v>170</v>
      </c>
    </row>
    <row r="140" s="2" customFormat="1" ht="55.5" customHeight="1">
      <c r="A140" s="38"/>
      <c r="B140" s="39"/>
      <c r="C140" s="236" t="s">
        <v>200</v>
      </c>
      <c r="D140" s="236" t="s">
        <v>171</v>
      </c>
      <c r="E140" s="237" t="s">
        <v>1472</v>
      </c>
      <c r="F140" s="238" t="s">
        <v>1473</v>
      </c>
      <c r="G140" s="239" t="s">
        <v>732</v>
      </c>
      <c r="H140" s="240">
        <v>344.67200000000003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45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175</v>
      </c>
      <c r="AT140" s="248" t="s">
        <v>171</v>
      </c>
      <c r="AU140" s="248" t="s">
        <v>89</v>
      </c>
      <c r="AY140" s="17" t="s">
        <v>170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87</v>
      </c>
      <c r="BK140" s="249">
        <f>ROUND(I140*H140,2)</f>
        <v>0</v>
      </c>
      <c r="BL140" s="17" t="s">
        <v>175</v>
      </c>
      <c r="BM140" s="248" t="s">
        <v>1474</v>
      </c>
    </row>
    <row r="141" s="13" customFormat="1">
      <c r="A141" s="13"/>
      <c r="B141" s="264"/>
      <c r="C141" s="265"/>
      <c r="D141" s="250" t="s">
        <v>178</v>
      </c>
      <c r="E141" s="266" t="s">
        <v>1</v>
      </c>
      <c r="F141" s="267" t="s">
        <v>1475</v>
      </c>
      <c r="G141" s="265"/>
      <c r="H141" s="268">
        <v>44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4" t="s">
        <v>178</v>
      </c>
      <c r="AU141" s="274" t="s">
        <v>89</v>
      </c>
      <c r="AV141" s="13" t="s">
        <v>89</v>
      </c>
      <c r="AW141" s="13" t="s">
        <v>36</v>
      </c>
      <c r="AX141" s="13" t="s">
        <v>80</v>
      </c>
      <c r="AY141" s="274" t="s">
        <v>170</v>
      </c>
    </row>
    <row r="142" s="13" customFormat="1">
      <c r="A142" s="13"/>
      <c r="B142" s="264"/>
      <c r="C142" s="265"/>
      <c r="D142" s="250" t="s">
        <v>178</v>
      </c>
      <c r="E142" s="266" t="s">
        <v>1</v>
      </c>
      <c r="F142" s="267" t="s">
        <v>1476</v>
      </c>
      <c r="G142" s="265"/>
      <c r="H142" s="268">
        <v>304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4" t="s">
        <v>178</v>
      </c>
      <c r="AU142" s="274" t="s">
        <v>89</v>
      </c>
      <c r="AV142" s="13" t="s">
        <v>89</v>
      </c>
      <c r="AW142" s="13" t="s">
        <v>36</v>
      </c>
      <c r="AX142" s="13" t="s">
        <v>80</v>
      </c>
      <c r="AY142" s="274" t="s">
        <v>170</v>
      </c>
    </row>
    <row r="143" s="13" customFormat="1">
      <c r="A143" s="13"/>
      <c r="B143" s="264"/>
      <c r="C143" s="265"/>
      <c r="D143" s="250" t="s">
        <v>178</v>
      </c>
      <c r="E143" s="266" t="s">
        <v>1</v>
      </c>
      <c r="F143" s="267" t="s">
        <v>1477</v>
      </c>
      <c r="G143" s="265"/>
      <c r="H143" s="268">
        <v>-3.3260000000000001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4" t="s">
        <v>178</v>
      </c>
      <c r="AU143" s="274" t="s">
        <v>89</v>
      </c>
      <c r="AV143" s="13" t="s">
        <v>89</v>
      </c>
      <c r="AW143" s="13" t="s">
        <v>36</v>
      </c>
      <c r="AX143" s="13" t="s">
        <v>80</v>
      </c>
      <c r="AY143" s="274" t="s">
        <v>170</v>
      </c>
    </row>
    <row r="144" s="13" customFormat="1">
      <c r="A144" s="13"/>
      <c r="B144" s="264"/>
      <c r="C144" s="265"/>
      <c r="D144" s="250" t="s">
        <v>178</v>
      </c>
      <c r="E144" s="266" t="s">
        <v>1</v>
      </c>
      <c r="F144" s="267" t="s">
        <v>1478</v>
      </c>
      <c r="G144" s="265"/>
      <c r="H144" s="268">
        <v>-0.002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4" t="s">
        <v>178</v>
      </c>
      <c r="AU144" s="274" t="s">
        <v>89</v>
      </c>
      <c r="AV144" s="13" t="s">
        <v>89</v>
      </c>
      <c r="AW144" s="13" t="s">
        <v>36</v>
      </c>
      <c r="AX144" s="13" t="s">
        <v>80</v>
      </c>
      <c r="AY144" s="274" t="s">
        <v>170</v>
      </c>
    </row>
    <row r="145" s="14" customFormat="1">
      <c r="A145" s="14"/>
      <c r="B145" s="275"/>
      <c r="C145" s="276"/>
      <c r="D145" s="250" t="s">
        <v>178</v>
      </c>
      <c r="E145" s="277" t="s">
        <v>1</v>
      </c>
      <c r="F145" s="278" t="s">
        <v>186</v>
      </c>
      <c r="G145" s="276"/>
      <c r="H145" s="279">
        <v>344.67199999999997</v>
      </c>
      <c r="I145" s="280"/>
      <c r="J145" s="276"/>
      <c r="K145" s="276"/>
      <c r="L145" s="281"/>
      <c r="M145" s="282"/>
      <c r="N145" s="283"/>
      <c r="O145" s="283"/>
      <c r="P145" s="283"/>
      <c r="Q145" s="283"/>
      <c r="R145" s="283"/>
      <c r="S145" s="283"/>
      <c r="T145" s="28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5" t="s">
        <v>178</v>
      </c>
      <c r="AU145" s="285" t="s">
        <v>89</v>
      </c>
      <c r="AV145" s="14" t="s">
        <v>175</v>
      </c>
      <c r="AW145" s="14" t="s">
        <v>36</v>
      </c>
      <c r="AX145" s="14" t="s">
        <v>87</v>
      </c>
      <c r="AY145" s="285" t="s">
        <v>170</v>
      </c>
    </row>
    <row r="146" s="2" customFormat="1" ht="16.5" customHeight="1">
      <c r="A146" s="38"/>
      <c r="B146" s="39"/>
      <c r="C146" s="302" t="s">
        <v>244</v>
      </c>
      <c r="D146" s="302" t="s">
        <v>269</v>
      </c>
      <c r="E146" s="303" t="s">
        <v>1479</v>
      </c>
      <c r="F146" s="304" t="s">
        <v>1480</v>
      </c>
      <c r="G146" s="305" t="s">
        <v>778</v>
      </c>
      <c r="H146" s="306">
        <v>585.94200000000001</v>
      </c>
      <c r="I146" s="307"/>
      <c r="J146" s="308">
        <f>ROUND(I146*H146,2)</f>
        <v>0</v>
      </c>
      <c r="K146" s="309"/>
      <c r="L146" s="310"/>
      <c r="M146" s="311" t="s">
        <v>1</v>
      </c>
      <c r="N146" s="312" t="s">
        <v>45</v>
      </c>
      <c r="O146" s="91"/>
      <c r="P146" s="246">
        <f>O146*H146</f>
        <v>0</v>
      </c>
      <c r="Q146" s="246">
        <v>1</v>
      </c>
      <c r="R146" s="246">
        <f>Q146*H146</f>
        <v>585.94200000000001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214</v>
      </c>
      <c r="AT146" s="248" t="s">
        <v>269</v>
      </c>
      <c r="AU146" s="248" t="s">
        <v>89</v>
      </c>
      <c r="AY146" s="17" t="s">
        <v>170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87</v>
      </c>
      <c r="BK146" s="249">
        <f>ROUND(I146*H146,2)</f>
        <v>0</v>
      </c>
      <c r="BL146" s="17" t="s">
        <v>175</v>
      </c>
      <c r="BM146" s="248" t="s">
        <v>1481</v>
      </c>
    </row>
    <row r="147" s="13" customFormat="1">
      <c r="A147" s="13"/>
      <c r="B147" s="264"/>
      <c r="C147" s="265"/>
      <c r="D147" s="250" t="s">
        <v>178</v>
      </c>
      <c r="E147" s="266" t="s">
        <v>1</v>
      </c>
      <c r="F147" s="267" t="s">
        <v>1482</v>
      </c>
      <c r="G147" s="265"/>
      <c r="H147" s="268">
        <v>585.94200000000001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4" t="s">
        <v>178</v>
      </c>
      <c r="AU147" s="274" t="s">
        <v>89</v>
      </c>
      <c r="AV147" s="13" t="s">
        <v>89</v>
      </c>
      <c r="AW147" s="13" t="s">
        <v>36</v>
      </c>
      <c r="AX147" s="13" t="s">
        <v>87</v>
      </c>
      <c r="AY147" s="274" t="s">
        <v>170</v>
      </c>
    </row>
    <row r="148" s="11" customFormat="1" ht="22.8" customHeight="1">
      <c r="A148" s="11"/>
      <c r="B148" s="222"/>
      <c r="C148" s="223"/>
      <c r="D148" s="224" t="s">
        <v>79</v>
      </c>
      <c r="E148" s="295" t="s">
        <v>175</v>
      </c>
      <c r="F148" s="295" t="s">
        <v>243</v>
      </c>
      <c r="G148" s="223"/>
      <c r="H148" s="223"/>
      <c r="I148" s="226"/>
      <c r="J148" s="296">
        <f>BK148</f>
        <v>0</v>
      </c>
      <c r="K148" s="223"/>
      <c r="L148" s="228"/>
      <c r="M148" s="229"/>
      <c r="N148" s="230"/>
      <c r="O148" s="230"/>
      <c r="P148" s="231">
        <f>SUM(P149:P152)</f>
        <v>0</v>
      </c>
      <c r="Q148" s="230"/>
      <c r="R148" s="231">
        <f>SUM(R149:R152)</f>
        <v>0</v>
      </c>
      <c r="S148" s="230"/>
      <c r="T148" s="232">
        <f>SUM(T149:T152)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33" t="s">
        <v>87</v>
      </c>
      <c r="AT148" s="234" t="s">
        <v>79</v>
      </c>
      <c r="AU148" s="234" t="s">
        <v>87</v>
      </c>
      <c r="AY148" s="233" t="s">
        <v>170</v>
      </c>
      <c r="BK148" s="235">
        <f>SUM(BK149:BK152)</f>
        <v>0</v>
      </c>
    </row>
    <row r="149" s="2" customFormat="1" ht="21.75" customHeight="1">
      <c r="A149" s="38"/>
      <c r="B149" s="39"/>
      <c r="C149" s="236" t="s">
        <v>214</v>
      </c>
      <c r="D149" s="236" t="s">
        <v>171</v>
      </c>
      <c r="E149" s="237" t="s">
        <v>1483</v>
      </c>
      <c r="F149" s="238" t="s">
        <v>1484</v>
      </c>
      <c r="G149" s="239" t="s">
        <v>732</v>
      </c>
      <c r="H149" s="240">
        <v>69.599999999999994</v>
      </c>
      <c r="I149" s="241"/>
      <c r="J149" s="242">
        <f>ROUND(I149*H149,2)</f>
        <v>0</v>
      </c>
      <c r="K149" s="243"/>
      <c r="L149" s="44"/>
      <c r="M149" s="244" t="s">
        <v>1</v>
      </c>
      <c r="N149" s="245" t="s">
        <v>45</v>
      </c>
      <c r="O149" s="91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175</v>
      </c>
      <c r="AT149" s="248" t="s">
        <v>171</v>
      </c>
      <c r="AU149" s="248" t="s">
        <v>89</v>
      </c>
      <c r="AY149" s="17" t="s">
        <v>170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87</v>
      </c>
      <c r="BK149" s="249">
        <f>ROUND(I149*H149,2)</f>
        <v>0</v>
      </c>
      <c r="BL149" s="17" t="s">
        <v>175</v>
      </c>
      <c r="BM149" s="248" t="s">
        <v>1485</v>
      </c>
    </row>
    <row r="150" s="13" customFormat="1">
      <c r="A150" s="13"/>
      <c r="B150" s="264"/>
      <c r="C150" s="265"/>
      <c r="D150" s="250" t="s">
        <v>178</v>
      </c>
      <c r="E150" s="266" t="s">
        <v>1</v>
      </c>
      <c r="F150" s="267" t="s">
        <v>1486</v>
      </c>
      <c r="G150" s="265"/>
      <c r="H150" s="268">
        <v>8.8000000000000007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4" t="s">
        <v>178</v>
      </c>
      <c r="AU150" s="274" t="s">
        <v>89</v>
      </c>
      <c r="AV150" s="13" t="s">
        <v>89</v>
      </c>
      <c r="AW150" s="13" t="s">
        <v>36</v>
      </c>
      <c r="AX150" s="13" t="s">
        <v>80</v>
      </c>
      <c r="AY150" s="274" t="s">
        <v>170</v>
      </c>
    </row>
    <row r="151" s="13" customFormat="1">
      <c r="A151" s="13"/>
      <c r="B151" s="264"/>
      <c r="C151" s="265"/>
      <c r="D151" s="250" t="s">
        <v>178</v>
      </c>
      <c r="E151" s="266" t="s">
        <v>1</v>
      </c>
      <c r="F151" s="267" t="s">
        <v>1487</v>
      </c>
      <c r="G151" s="265"/>
      <c r="H151" s="268">
        <v>60.799999999999997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4" t="s">
        <v>178</v>
      </c>
      <c r="AU151" s="274" t="s">
        <v>89</v>
      </c>
      <c r="AV151" s="13" t="s">
        <v>89</v>
      </c>
      <c r="AW151" s="13" t="s">
        <v>36</v>
      </c>
      <c r="AX151" s="13" t="s">
        <v>80</v>
      </c>
      <c r="AY151" s="274" t="s">
        <v>170</v>
      </c>
    </row>
    <row r="152" s="14" customFormat="1">
      <c r="A152" s="14"/>
      <c r="B152" s="275"/>
      <c r="C152" s="276"/>
      <c r="D152" s="250" t="s">
        <v>178</v>
      </c>
      <c r="E152" s="277" t="s">
        <v>1</v>
      </c>
      <c r="F152" s="278" t="s">
        <v>186</v>
      </c>
      <c r="G152" s="276"/>
      <c r="H152" s="279">
        <v>69.599999999999994</v>
      </c>
      <c r="I152" s="280"/>
      <c r="J152" s="276"/>
      <c r="K152" s="276"/>
      <c r="L152" s="281"/>
      <c r="M152" s="282"/>
      <c r="N152" s="283"/>
      <c r="O152" s="283"/>
      <c r="P152" s="283"/>
      <c r="Q152" s="283"/>
      <c r="R152" s="283"/>
      <c r="S152" s="283"/>
      <c r="T152" s="28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85" t="s">
        <v>178</v>
      </c>
      <c r="AU152" s="285" t="s">
        <v>89</v>
      </c>
      <c r="AV152" s="14" t="s">
        <v>175</v>
      </c>
      <c r="AW152" s="14" t="s">
        <v>36</v>
      </c>
      <c r="AX152" s="14" t="s">
        <v>87</v>
      </c>
      <c r="AY152" s="285" t="s">
        <v>170</v>
      </c>
    </row>
    <row r="153" s="11" customFormat="1" ht="22.8" customHeight="1">
      <c r="A153" s="11"/>
      <c r="B153" s="222"/>
      <c r="C153" s="223"/>
      <c r="D153" s="224" t="s">
        <v>79</v>
      </c>
      <c r="E153" s="295" t="s">
        <v>214</v>
      </c>
      <c r="F153" s="295" t="s">
        <v>1488</v>
      </c>
      <c r="G153" s="223"/>
      <c r="H153" s="223"/>
      <c r="I153" s="226"/>
      <c r="J153" s="296">
        <f>BK153</f>
        <v>0</v>
      </c>
      <c r="K153" s="223"/>
      <c r="L153" s="228"/>
      <c r="M153" s="229"/>
      <c r="N153" s="230"/>
      <c r="O153" s="230"/>
      <c r="P153" s="231">
        <f>SUM(P154:P155)</f>
        <v>0</v>
      </c>
      <c r="Q153" s="230"/>
      <c r="R153" s="231">
        <f>SUM(R154:R155)</f>
        <v>0.25880000000000003</v>
      </c>
      <c r="S153" s="230"/>
      <c r="T153" s="232">
        <f>SUM(T154:T155)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33" t="s">
        <v>87</v>
      </c>
      <c r="AT153" s="234" t="s">
        <v>79</v>
      </c>
      <c r="AU153" s="234" t="s">
        <v>87</v>
      </c>
      <c r="AY153" s="233" t="s">
        <v>170</v>
      </c>
      <c r="BK153" s="235">
        <f>SUM(BK154:BK155)</f>
        <v>0</v>
      </c>
    </row>
    <row r="154" s="2" customFormat="1" ht="16.5" customHeight="1">
      <c r="A154" s="38"/>
      <c r="B154" s="39"/>
      <c r="C154" s="236" t="s">
        <v>256</v>
      </c>
      <c r="D154" s="236" t="s">
        <v>171</v>
      </c>
      <c r="E154" s="237" t="s">
        <v>1489</v>
      </c>
      <c r="F154" s="238" t="s">
        <v>1490</v>
      </c>
      <c r="G154" s="239" t="s">
        <v>807</v>
      </c>
      <c r="H154" s="240">
        <v>950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45</v>
      </c>
      <c r="O154" s="91"/>
      <c r="P154" s="246">
        <f>O154*H154</f>
        <v>0</v>
      </c>
      <c r="Q154" s="246">
        <v>0.00019000000000000001</v>
      </c>
      <c r="R154" s="246">
        <f>Q154*H154</f>
        <v>0.18050000000000002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175</v>
      </c>
      <c r="AT154" s="248" t="s">
        <v>171</v>
      </c>
      <c r="AU154" s="248" t="s">
        <v>89</v>
      </c>
      <c r="AY154" s="17" t="s">
        <v>170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87</v>
      </c>
      <c r="BK154" s="249">
        <f>ROUND(I154*H154,2)</f>
        <v>0</v>
      </c>
      <c r="BL154" s="17" t="s">
        <v>175</v>
      </c>
      <c r="BM154" s="248" t="s">
        <v>1491</v>
      </c>
    </row>
    <row r="155" s="2" customFormat="1" ht="21.75" customHeight="1">
      <c r="A155" s="38"/>
      <c r="B155" s="39"/>
      <c r="C155" s="236" t="s">
        <v>230</v>
      </c>
      <c r="D155" s="236" t="s">
        <v>171</v>
      </c>
      <c r="E155" s="237" t="s">
        <v>1492</v>
      </c>
      <c r="F155" s="238" t="s">
        <v>1493</v>
      </c>
      <c r="G155" s="239" t="s">
        <v>807</v>
      </c>
      <c r="H155" s="240">
        <v>870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45</v>
      </c>
      <c r="O155" s="91"/>
      <c r="P155" s="246">
        <f>O155*H155</f>
        <v>0</v>
      </c>
      <c r="Q155" s="246">
        <v>9.0000000000000006E-05</v>
      </c>
      <c r="R155" s="246">
        <f>Q155*H155</f>
        <v>0.078300000000000008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175</v>
      </c>
      <c r="AT155" s="248" t="s">
        <v>171</v>
      </c>
      <c r="AU155" s="248" t="s">
        <v>89</v>
      </c>
      <c r="AY155" s="17" t="s">
        <v>170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87</v>
      </c>
      <c r="BK155" s="249">
        <f>ROUND(I155*H155,2)</f>
        <v>0</v>
      </c>
      <c r="BL155" s="17" t="s">
        <v>175</v>
      </c>
      <c r="BM155" s="248" t="s">
        <v>1494</v>
      </c>
    </row>
    <row r="156" s="11" customFormat="1" ht="22.8" customHeight="1">
      <c r="A156" s="11"/>
      <c r="B156" s="222"/>
      <c r="C156" s="223"/>
      <c r="D156" s="224" t="s">
        <v>79</v>
      </c>
      <c r="E156" s="295" t="s">
        <v>1495</v>
      </c>
      <c r="F156" s="295" t="s">
        <v>1496</v>
      </c>
      <c r="G156" s="223"/>
      <c r="H156" s="223"/>
      <c r="I156" s="226"/>
      <c r="J156" s="296">
        <f>BK156</f>
        <v>0</v>
      </c>
      <c r="K156" s="223"/>
      <c r="L156" s="228"/>
      <c r="M156" s="229"/>
      <c r="N156" s="230"/>
      <c r="O156" s="230"/>
      <c r="P156" s="231">
        <f>SUM(P157:P158)</f>
        <v>0</v>
      </c>
      <c r="Q156" s="230"/>
      <c r="R156" s="231">
        <f>SUM(R157:R158)</f>
        <v>0</v>
      </c>
      <c r="S156" s="230"/>
      <c r="T156" s="232">
        <f>SUM(T157:T158)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33" t="s">
        <v>87</v>
      </c>
      <c r="AT156" s="234" t="s">
        <v>79</v>
      </c>
      <c r="AU156" s="234" t="s">
        <v>87</v>
      </c>
      <c r="AY156" s="233" t="s">
        <v>170</v>
      </c>
      <c r="BK156" s="235">
        <f>SUM(BK157:BK158)</f>
        <v>0</v>
      </c>
    </row>
    <row r="157" s="2" customFormat="1" ht="44.25" customHeight="1">
      <c r="A157" s="38"/>
      <c r="B157" s="39"/>
      <c r="C157" s="236" t="s">
        <v>274</v>
      </c>
      <c r="D157" s="236" t="s">
        <v>171</v>
      </c>
      <c r="E157" s="237" t="s">
        <v>1497</v>
      </c>
      <c r="F157" s="238" t="s">
        <v>1498</v>
      </c>
      <c r="G157" s="239" t="s">
        <v>778</v>
      </c>
      <c r="H157" s="240">
        <v>0.25900000000000001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45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175</v>
      </c>
      <c r="AT157" s="248" t="s">
        <v>171</v>
      </c>
      <c r="AU157" s="248" t="s">
        <v>89</v>
      </c>
      <c r="AY157" s="17" t="s">
        <v>170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87</v>
      </c>
      <c r="BK157" s="249">
        <f>ROUND(I157*H157,2)</f>
        <v>0</v>
      </c>
      <c r="BL157" s="17" t="s">
        <v>175</v>
      </c>
      <c r="BM157" s="248" t="s">
        <v>1499</v>
      </c>
    </row>
    <row r="158" s="13" customFormat="1">
      <c r="A158" s="13"/>
      <c r="B158" s="264"/>
      <c r="C158" s="265"/>
      <c r="D158" s="250" t="s">
        <v>178</v>
      </c>
      <c r="E158" s="266" t="s">
        <v>1</v>
      </c>
      <c r="F158" s="267" t="s">
        <v>1500</v>
      </c>
      <c r="G158" s="265"/>
      <c r="H158" s="268">
        <v>0.25900000000000001</v>
      </c>
      <c r="I158" s="269"/>
      <c r="J158" s="265"/>
      <c r="K158" s="265"/>
      <c r="L158" s="270"/>
      <c r="M158" s="271"/>
      <c r="N158" s="272"/>
      <c r="O158" s="272"/>
      <c r="P158" s="272"/>
      <c r="Q158" s="272"/>
      <c r="R158" s="272"/>
      <c r="S158" s="272"/>
      <c r="T158" s="27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4" t="s">
        <v>178</v>
      </c>
      <c r="AU158" s="274" t="s">
        <v>89</v>
      </c>
      <c r="AV158" s="13" t="s">
        <v>89</v>
      </c>
      <c r="AW158" s="13" t="s">
        <v>36</v>
      </c>
      <c r="AX158" s="13" t="s">
        <v>87</v>
      </c>
      <c r="AY158" s="274" t="s">
        <v>170</v>
      </c>
    </row>
    <row r="159" s="11" customFormat="1" ht="25.92" customHeight="1">
      <c r="A159" s="11"/>
      <c r="B159" s="222"/>
      <c r="C159" s="223"/>
      <c r="D159" s="224" t="s">
        <v>79</v>
      </c>
      <c r="E159" s="225" t="s">
        <v>269</v>
      </c>
      <c r="F159" s="225" t="s">
        <v>1501</v>
      </c>
      <c r="G159" s="223"/>
      <c r="H159" s="223"/>
      <c r="I159" s="226"/>
      <c r="J159" s="227">
        <f>BK159</f>
        <v>0</v>
      </c>
      <c r="K159" s="223"/>
      <c r="L159" s="228"/>
      <c r="M159" s="229"/>
      <c r="N159" s="230"/>
      <c r="O159" s="230"/>
      <c r="P159" s="231">
        <f>P160</f>
        <v>0</v>
      </c>
      <c r="Q159" s="230"/>
      <c r="R159" s="231">
        <f>R160</f>
        <v>1.62646</v>
      </c>
      <c r="S159" s="230"/>
      <c r="T159" s="232">
        <f>T160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33" t="s">
        <v>197</v>
      </c>
      <c r="AT159" s="234" t="s">
        <v>79</v>
      </c>
      <c r="AU159" s="234" t="s">
        <v>80</v>
      </c>
      <c r="AY159" s="233" t="s">
        <v>170</v>
      </c>
      <c r="BK159" s="235">
        <f>BK160</f>
        <v>0</v>
      </c>
    </row>
    <row r="160" s="11" customFormat="1" ht="22.8" customHeight="1">
      <c r="A160" s="11"/>
      <c r="B160" s="222"/>
      <c r="C160" s="223"/>
      <c r="D160" s="224" t="s">
        <v>79</v>
      </c>
      <c r="E160" s="295" t="s">
        <v>1502</v>
      </c>
      <c r="F160" s="295" t="s">
        <v>1503</v>
      </c>
      <c r="G160" s="223"/>
      <c r="H160" s="223"/>
      <c r="I160" s="226"/>
      <c r="J160" s="296">
        <f>BK160</f>
        <v>0</v>
      </c>
      <c r="K160" s="223"/>
      <c r="L160" s="228"/>
      <c r="M160" s="229"/>
      <c r="N160" s="230"/>
      <c r="O160" s="230"/>
      <c r="P160" s="231">
        <f>SUM(P161:P225)</f>
        <v>0</v>
      </c>
      <c r="Q160" s="230"/>
      <c r="R160" s="231">
        <f>SUM(R161:R225)</f>
        <v>1.62646</v>
      </c>
      <c r="S160" s="230"/>
      <c r="T160" s="232">
        <f>SUM(T161:T225)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33" t="s">
        <v>197</v>
      </c>
      <c r="AT160" s="234" t="s">
        <v>79</v>
      </c>
      <c r="AU160" s="234" t="s">
        <v>87</v>
      </c>
      <c r="AY160" s="233" t="s">
        <v>170</v>
      </c>
      <c r="BK160" s="235">
        <f>SUM(BK161:BK225)</f>
        <v>0</v>
      </c>
    </row>
    <row r="161" s="2" customFormat="1" ht="16.5" customHeight="1">
      <c r="A161" s="38"/>
      <c r="B161" s="39"/>
      <c r="C161" s="236" t="s">
        <v>236</v>
      </c>
      <c r="D161" s="236" t="s">
        <v>171</v>
      </c>
      <c r="E161" s="237" t="s">
        <v>1504</v>
      </c>
      <c r="F161" s="238" t="s">
        <v>1505</v>
      </c>
      <c r="G161" s="239" t="s">
        <v>807</v>
      </c>
      <c r="H161" s="240">
        <v>265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45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853</v>
      </c>
      <c r="AT161" s="248" t="s">
        <v>171</v>
      </c>
      <c r="AU161" s="248" t="s">
        <v>89</v>
      </c>
      <c r="AY161" s="17" t="s">
        <v>170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87</v>
      </c>
      <c r="BK161" s="249">
        <f>ROUND(I161*H161,2)</f>
        <v>0</v>
      </c>
      <c r="BL161" s="17" t="s">
        <v>853</v>
      </c>
      <c r="BM161" s="248" t="s">
        <v>1506</v>
      </c>
    </row>
    <row r="162" s="2" customFormat="1" ht="21.75" customHeight="1">
      <c r="A162" s="38"/>
      <c r="B162" s="39"/>
      <c r="C162" s="302" t="s">
        <v>469</v>
      </c>
      <c r="D162" s="302" t="s">
        <v>269</v>
      </c>
      <c r="E162" s="303" t="s">
        <v>1507</v>
      </c>
      <c r="F162" s="304" t="s">
        <v>1508</v>
      </c>
      <c r="G162" s="305" t="s">
        <v>807</v>
      </c>
      <c r="H162" s="306">
        <v>215</v>
      </c>
      <c r="I162" s="307"/>
      <c r="J162" s="308">
        <f>ROUND(I162*H162,2)</f>
        <v>0</v>
      </c>
      <c r="K162" s="309"/>
      <c r="L162" s="310"/>
      <c r="M162" s="311" t="s">
        <v>1</v>
      </c>
      <c r="N162" s="312" t="s">
        <v>45</v>
      </c>
      <c r="O162" s="91"/>
      <c r="P162" s="246">
        <f>O162*H162</f>
        <v>0</v>
      </c>
      <c r="Q162" s="246">
        <v>0.00050000000000000001</v>
      </c>
      <c r="R162" s="246">
        <f>Q162*H162</f>
        <v>0.1075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1509</v>
      </c>
      <c r="AT162" s="248" t="s">
        <v>269</v>
      </c>
      <c r="AU162" s="248" t="s">
        <v>89</v>
      </c>
      <c r="AY162" s="17" t="s">
        <v>170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87</v>
      </c>
      <c r="BK162" s="249">
        <f>ROUND(I162*H162,2)</f>
        <v>0</v>
      </c>
      <c r="BL162" s="17" t="s">
        <v>853</v>
      </c>
      <c r="BM162" s="248" t="s">
        <v>1510</v>
      </c>
    </row>
    <row r="163" s="2" customFormat="1" ht="21.75" customHeight="1">
      <c r="A163" s="38"/>
      <c r="B163" s="39"/>
      <c r="C163" s="302" t="s">
        <v>247</v>
      </c>
      <c r="D163" s="302" t="s">
        <v>269</v>
      </c>
      <c r="E163" s="303" t="s">
        <v>1511</v>
      </c>
      <c r="F163" s="304" t="s">
        <v>1512</v>
      </c>
      <c r="G163" s="305" t="s">
        <v>807</v>
      </c>
      <c r="H163" s="306">
        <v>50</v>
      </c>
      <c r="I163" s="307"/>
      <c r="J163" s="308">
        <f>ROUND(I163*H163,2)</f>
        <v>0</v>
      </c>
      <c r="K163" s="309"/>
      <c r="L163" s="310"/>
      <c r="M163" s="311" t="s">
        <v>1</v>
      </c>
      <c r="N163" s="312" t="s">
        <v>45</v>
      </c>
      <c r="O163" s="91"/>
      <c r="P163" s="246">
        <f>O163*H163</f>
        <v>0</v>
      </c>
      <c r="Q163" s="246">
        <v>0.00050000000000000001</v>
      </c>
      <c r="R163" s="246">
        <f>Q163*H163</f>
        <v>0.025000000000000001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1509</v>
      </c>
      <c r="AT163" s="248" t="s">
        <v>269</v>
      </c>
      <c r="AU163" s="248" t="s">
        <v>89</v>
      </c>
      <c r="AY163" s="17" t="s">
        <v>170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87</v>
      </c>
      <c r="BK163" s="249">
        <f>ROUND(I163*H163,2)</f>
        <v>0</v>
      </c>
      <c r="BL163" s="17" t="s">
        <v>853</v>
      </c>
      <c r="BM163" s="248" t="s">
        <v>1513</v>
      </c>
    </row>
    <row r="164" s="2" customFormat="1" ht="16.5" customHeight="1">
      <c r="A164" s="38"/>
      <c r="B164" s="39"/>
      <c r="C164" s="236" t="s">
        <v>8</v>
      </c>
      <c r="D164" s="236" t="s">
        <v>171</v>
      </c>
      <c r="E164" s="237" t="s">
        <v>1514</v>
      </c>
      <c r="F164" s="238" t="s">
        <v>1515</v>
      </c>
      <c r="G164" s="239" t="s">
        <v>807</v>
      </c>
      <c r="H164" s="240">
        <v>235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45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853</v>
      </c>
      <c r="AT164" s="248" t="s">
        <v>171</v>
      </c>
      <c r="AU164" s="248" t="s">
        <v>89</v>
      </c>
      <c r="AY164" s="17" t="s">
        <v>170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87</v>
      </c>
      <c r="BK164" s="249">
        <f>ROUND(I164*H164,2)</f>
        <v>0</v>
      </c>
      <c r="BL164" s="17" t="s">
        <v>853</v>
      </c>
      <c r="BM164" s="248" t="s">
        <v>1516</v>
      </c>
    </row>
    <row r="165" s="2" customFormat="1" ht="16.5" customHeight="1">
      <c r="A165" s="38"/>
      <c r="B165" s="39"/>
      <c r="C165" s="302" t="s">
        <v>253</v>
      </c>
      <c r="D165" s="302" t="s">
        <v>269</v>
      </c>
      <c r="E165" s="303" t="s">
        <v>1517</v>
      </c>
      <c r="F165" s="304" t="s">
        <v>1518</v>
      </c>
      <c r="G165" s="305" t="s">
        <v>807</v>
      </c>
      <c r="H165" s="306">
        <v>235</v>
      </c>
      <c r="I165" s="307"/>
      <c r="J165" s="308">
        <f>ROUND(I165*H165,2)</f>
        <v>0</v>
      </c>
      <c r="K165" s="309"/>
      <c r="L165" s="310"/>
      <c r="M165" s="311" t="s">
        <v>1</v>
      </c>
      <c r="N165" s="312" t="s">
        <v>45</v>
      </c>
      <c r="O165" s="91"/>
      <c r="P165" s="246">
        <f>O165*H165</f>
        <v>0</v>
      </c>
      <c r="Q165" s="246">
        <v>0.0010499999999999999</v>
      </c>
      <c r="R165" s="246">
        <f>Q165*H165</f>
        <v>0.24675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1509</v>
      </c>
      <c r="AT165" s="248" t="s">
        <v>269</v>
      </c>
      <c r="AU165" s="248" t="s">
        <v>89</v>
      </c>
      <c r="AY165" s="17" t="s">
        <v>170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87</v>
      </c>
      <c r="BK165" s="249">
        <f>ROUND(I165*H165,2)</f>
        <v>0</v>
      </c>
      <c r="BL165" s="17" t="s">
        <v>853</v>
      </c>
      <c r="BM165" s="248" t="s">
        <v>1519</v>
      </c>
    </row>
    <row r="166" s="2" customFormat="1" ht="16.5" customHeight="1">
      <c r="A166" s="38"/>
      <c r="B166" s="39"/>
      <c r="C166" s="236" t="s">
        <v>502</v>
      </c>
      <c r="D166" s="236" t="s">
        <v>171</v>
      </c>
      <c r="E166" s="237" t="s">
        <v>1520</v>
      </c>
      <c r="F166" s="238" t="s">
        <v>1521</v>
      </c>
      <c r="G166" s="239" t="s">
        <v>807</v>
      </c>
      <c r="H166" s="240">
        <v>405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45</v>
      </c>
      <c r="O166" s="91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853</v>
      </c>
      <c r="AT166" s="248" t="s">
        <v>171</v>
      </c>
      <c r="AU166" s="248" t="s">
        <v>89</v>
      </c>
      <c r="AY166" s="17" t="s">
        <v>170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87</v>
      </c>
      <c r="BK166" s="249">
        <f>ROUND(I166*H166,2)</f>
        <v>0</v>
      </c>
      <c r="BL166" s="17" t="s">
        <v>853</v>
      </c>
      <c r="BM166" s="248" t="s">
        <v>1522</v>
      </c>
    </row>
    <row r="167" s="2" customFormat="1" ht="16.5" customHeight="1">
      <c r="A167" s="38"/>
      <c r="B167" s="39"/>
      <c r="C167" s="302" t="s">
        <v>259</v>
      </c>
      <c r="D167" s="302" t="s">
        <v>269</v>
      </c>
      <c r="E167" s="303" t="s">
        <v>1523</v>
      </c>
      <c r="F167" s="304" t="s">
        <v>1524</v>
      </c>
      <c r="G167" s="305" t="s">
        <v>807</v>
      </c>
      <c r="H167" s="306">
        <v>405</v>
      </c>
      <c r="I167" s="307"/>
      <c r="J167" s="308">
        <f>ROUND(I167*H167,2)</f>
        <v>0</v>
      </c>
      <c r="K167" s="309"/>
      <c r="L167" s="310"/>
      <c r="M167" s="311" t="s">
        <v>1</v>
      </c>
      <c r="N167" s="312" t="s">
        <v>45</v>
      </c>
      <c r="O167" s="91"/>
      <c r="P167" s="246">
        <f>O167*H167</f>
        <v>0</v>
      </c>
      <c r="Q167" s="246">
        <v>0.0010499999999999999</v>
      </c>
      <c r="R167" s="246">
        <f>Q167*H167</f>
        <v>0.42524999999999996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1509</v>
      </c>
      <c r="AT167" s="248" t="s">
        <v>269</v>
      </c>
      <c r="AU167" s="248" t="s">
        <v>89</v>
      </c>
      <c r="AY167" s="17" t="s">
        <v>170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87</v>
      </c>
      <c r="BK167" s="249">
        <f>ROUND(I167*H167,2)</f>
        <v>0</v>
      </c>
      <c r="BL167" s="17" t="s">
        <v>853</v>
      </c>
      <c r="BM167" s="248" t="s">
        <v>1525</v>
      </c>
    </row>
    <row r="168" s="2" customFormat="1" ht="16.5" customHeight="1">
      <c r="A168" s="38"/>
      <c r="B168" s="39"/>
      <c r="C168" s="236" t="s">
        <v>514</v>
      </c>
      <c r="D168" s="236" t="s">
        <v>171</v>
      </c>
      <c r="E168" s="237" t="s">
        <v>1526</v>
      </c>
      <c r="F168" s="238" t="s">
        <v>1527</v>
      </c>
      <c r="G168" s="239" t="s">
        <v>807</v>
      </c>
      <c r="H168" s="240">
        <v>2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45</v>
      </c>
      <c r="O168" s="91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853</v>
      </c>
      <c r="AT168" s="248" t="s">
        <v>171</v>
      </c>
      <c r="AU168" s="248" t="s">
        <v>89</v>
      </c>
      <c r="AY168" s="17" t="s">
        <v>170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87</v>
      </c>
      <c r="BK168" s="249">
        <f>ROUND(I168*H168,2)</f>
        <v>0</v>
      </c>
      <c r="BL168" s="17" t="s">
        <v>853</v>
      </c>
      <c r="BM168" s="248" t="s">
        <v>1528</v>
      </c>
    </row>
    <row r="169" s="2" customFormat="1" ht="16.5" customHeight="1">
      <c r="A169" s="38"/>
      <c r="B169" s="39"/>
      <c r="C169" s="302" t="s">
        <v>270</v>
      </c>
      <c r="D169" s="302" t="s">
        <v>269</v>
      </c>
      <c r="E169" s="303" t="s">
        <v>1529</v>
      </c>
      <c r="F169" s="304" t="s">
        <v>1530</v>
      </c>
      <c r="G169" s="305" t="s">
        <v>807</v>
      </c>
      <c r="H169" s="306">
        <v>2</v>
      </c>
      <c r="I169" s="307"/>
      <c r="J169" s="308">
        <f>ROUND(I169*H169,2)</f>
        <v>0</v>
      </c>
      <c r="K169" s="309"/>
      <c r="L169" s="310"/>
      <c r="M169" s="311" t="s">
        <v>1</v>
      </c>
      <c r="N169" s="312" t="s">
        <v>45</v>
      </c>
      <c r="O169" s="91"/>
      <c r="P169" s="246">
        <f>O169*H169</f>
        <v>0</v>
      </c>
      <c r="Q169" s="246">
        <v>0.00125</v>
      </c>
      <c r="R169" s="246">
        <f>Q169*H169</f>
        <v>0.0025000000000000001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1509</v>
      </c>
      <c r="AT169" s="248" t="s">
        <v>269</v>
      </c>
      <c r="AU169" s="248" t="s">
        <v>89</v>
      </c>
      <c r="AY169" s="17" t="s">
        <v>170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87</v>
      </c>
      <c r="BK169" s="249">
        <f>ROUND(I169*H169,2)</f>
        <v>0</v>
      </c>
      <c r="BL169" s="17" t="s">
        <v>853</v>
      </c>
      <c r="BM169" s="248" t="s">
        <v>1531</v>
      </c>
    </row>
    <row r="170" s="2" customFormat="1" ht="16.5" customHeight="1">
      <c r="A170" s="38"/>
      <c r="B170" s="39"/>
      <c r="C170" s="236" t="s">
        <v>7</v>
      </c>
      <c r="D170" s="236" t="s">
        <v>171</v>
      </c>
      <c r="E170" s="237" t="s">
        <v>1532</v>
      </c>
      <c r="F170" s="238" t="s">
        <v>1533</v>
      </c>
      <c r="G170" s="239" t="s">
        <v>807</v>
      </c>
      <c r="H170" s="240">
        <v>109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45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853</v>
      </c>
      <c r="AT170" s="248" t="s">
        <v>171</v>
      </c>
      <c r="AU170" s="248" t="s">
        <v>89</v>
      </c>
      <c r="AY170" s="17" t="s">
        <v>170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87</v>
      </c>
      <c r="BK170" s="249">
        <f>ROUND(I170*H170,2)</f>
        <v>0</v>
      </c>
      <c r="BL170" s="17" t="s">
        <v>853</v>
      </c>
      <c r="BM170" s="248" t="s">
        <v>1534</v>
      </c>
    </row>
    <row r="171" s="2" customFormat="1" ht="16.5" customHeight="1">
      <c r="A171" s="38"/>
      <c r="B171" s="39"/>
      <c r="C171" s="302" t="s">
        <v>277</v>
      </c>
      <c r="D171" s="302" t="s">
        <v>269</v>
      </c>
      <c r="E171" s="303" t="s">
        <v>1535</v>
      </c>
      <c r="F171" s="304" t="s">
        <v>1536</v>
      </c>
      <c r="G171" s="305" t="s">
        <v>807</v>
      </c>
      <c r="H171" s="306">
        <v>109</v>
      </c>
      <c r="I171" s="307"/>
      <c r="J171" s="308">
        <f>ROUND(I171*H171,2)</f>
        <v>0</v>
      </c>
      <c r="K171" s="309"/>
      <c r="L171" s="310"/>
      <c r="M171" s="311" t="s">
        <v>1</v>
      </c>
      <c r="N171" s="312" t="s">
        <v>45</v>
      </c>
      <c r="O171" s="91"/>
      <c r="P171" s="246">
        <f>O171*H171</f>
        <v>0</v>
      </c>
      <c r="Q171" s="246">
        <v>0.00059000000000000003</v>
      </c>
      <c r="R171" s="246">
        <f>Q171*H171</f>
        <v>0.064310000000000006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1509</v>
      </c>
      <c r="AT171" s="248" t="s">
        <v>269</v>
      </c>
      <c r="AU171" s="248" t="s">
        <v>89</v>
      </c>
      <c r="AY171" s="17" t="s">
        <v>170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87</v>
      </c>
      <c r="BK171" s="249">
        <f>ROUND(I171*H171,2)</f>
        <v>0</v>
      </c>
      <c r="BL171" s="17" t="s">
        <v>853</v>
      </c>
      <c r="BM171" s="248" t="s">
        <v>1537</v>
      </c>
    </row>
    <row r="172" s="2" customFormat="1" ht="16.5" customHeight="1">
      <c r="A172" s="38"/>
      <c r="B172" s="39"/>
      <c r="C172" s="236" t="s">
        <v>540</v>
      </c>
      <c r="D172" s="236" t="s">
        <v>171</v>
      </c>
      <c r="E172" s="237" t="s">
        <v>1538</v>
      </c>
      <c r="F172" s="238" t="s">
        <v>1539</v>
      </c>
      <c r="G172" s="239" t="s">
        <v>807</v>
      </c>
      <c r="H172" s="240">
        <v>15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45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853</v>
      </c>
      <c r="AT172" s="248" t="s">
        <v>171</v>
      </c>
      <c r="AU172" s="248" t="s">
        <v>89</v>
      </c>
      <c r="AY172" s="17" t="s">
        <v>170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87</v>
      </c>
      <c r="BK172" s="249">
        <f>ROUND(I172*H172,2)</f>
        <v>0</v>
      </c>
      <c r="BL172" s="17" t="s">
        <v>853</v>
      </c>
      <c r="BM172" s="248" t="s">
        <v>1540</v>
      </c>
    </row>
    <row r="173" s="2" customFormat="1" ht="16.5" customHeight="1">
      <c r="A173" s="38"/>
      <c r="B173" s="39"/>
      <c r="C173" s="302" t="s">
        <v>284</v>
      </c>
      <c r="D173" s="302" t="s">
        <v>269</v>
      </c>
      <c r="E173" s="303" t="s">
        <v>1541</v>
      </c>
      <c r="F173" s="304" t="s">
        <v>1542</v>
      </c>
      <c r="G173" s="305" t="s">
        <v>807</v>
      </c>
      <c r="H173" s="306">
        <v>15</v>
      </c>
      <c r="I173" s="307"/>
      <c r="J173" s="308">
        <f>ROUND(I173*H173,2)</f>
        <v>0</v>
      </c>
      <c r="K173" s="309"/>
      <c r="L173" s="310"/>
      <c r="M173" s="311" t="s">
        <v>1</v>
      </c>
      <c r="N173" s="312" t="s">
        <v>45</v>
      </c>
      <c r="O173" s="91"/>
      <c r="P173" s="246">
        <f>O173*H173</f>
        <v>0</v>
      </c>
      <c r="Q173" s="246">
        <v>0.00088999999999999995</v>
      </c>
      <c r="R173" s="246">
        <f>Q173*H173</f>
        <v>0.013349999999999999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1509</v>
      </c>
      <c r="AT173" s="248" t="s">
        <v>269</v>
      </c>
      <c r="AU173" s="248" t="s">
        <v>89</v>
      </c>
      <c r="AY173" s="17" t="s">
        <v>170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87</v>
      </c>
      <c r="BK173" s="249">
        <f>ROUND(I173*H173,2)</f>
        <v>0</v>
      </c>
      <c r="BL173" s="17" t="s">
        <v>853</v>
      </c>
      <c r="BM173" s="248" t="s">
        <v>1543</v>
      </c>
    </row>
    <row r="174" s="2" customFormat="1" ht="16.5" customHeight="1">
      <c r="A174" s="38"/>
      <c r="B174" s="39"/>
      <c r="C174" s="236" t="s">
        <v>553</v>
      </c>
      <c r="D174" s="236" t="s">
        <v>171</v>
      </c>
      <c r="E174" s="237" t="s">
        <v>1544</v>
      </c>
      <c r="F174" s="238" t="s">
        <v>1545</v>
      </c>
      <c r="G174" s="239" t="s">
        <v>807</v>
      </c>
      <c r="H174" s="240">
        <v>28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45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853</v>
      </c>
      <c r="AT174" s="248" t="s">
        <v>171</v>
      </c>
      <c r="AU174" s="248" t="s">
        <v>89</v>
      </c>
      <c r="AY174" s="17" t="s">
        <v>170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87</v>
      </c>
      <c r="BK174" s="249">
        <f>ROUND(I174*H174,2)</f>
        <v>0</v>
      </c>
      <c r="BL174" s="17" t="s">
        <v>853</v>
      </c>
      <c r="BM174" s="248" t="s">
        <v>1546</v>
      </c>
    </row>
    <row r="175" s="2" customFormat="1" ht="16.5" customHeight="1">
      <c r="A175" s="38"/>
      <c r="B175" s="39"/>
      <c r="C175" s="302" t="s">
        <v>472</v>
      </c>
      <c r="D175" s="302" t="s">
        <v>269</v>
      </c>
      <c r="E175" s="303" t="s">
        <v>1547</v>
      </c>
      <c r="F175" s="304" t="s">
        <v>1548</v>
      </c>
      <c r="G175" s="305" t="s">
        <v>807</v>
      </c>
      <c r="H175" s="306">
        <v>28</v>
      </c>
      <c r="I175" s="307"/>
      <c r="J175" s="308">
        <f>ROUND(I175*H175,2)</f>
        <v>0</v>
      </c>
      <c r="K175" s="309"/>
      <c r="L175" s="310"/>
      <c r="M175" s="311" t="s">
        <v>1</v>
      </c>
      <c r="N175" s="312" t="s">
        <v>45</v>
      </c>
      <c r="O175" s="91"/>
      <c r="P175" s="246">
        <f>O175*H175</f>
        <v>0</v>
      </c>
      <c r="Q175" s="246">
        <v>0.0012999999999999999</v>
      </c>
      <c r="R175" s="246">
        <f>Q175*H175</f>
        <v>0.036400000000000002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1509</v>
      </c>
      <c r="AT175" s="248" t="s">
        <v>269</v>
      </c>
      <c r="AU175" s="248" t="s">
        <v>89</v>
      </c>
      <c r="AY175" s="17" t="s">
        <v>170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87</v>
      </c>
      <c r="BK175" s="249">
        <f>ROUND(I175*H175,2)</f>
        <v>0</v>
      </c>
      <c r="BL175" s="17" t="s">
        <v>853</v>
      </c>
      <c r="BM175" s="248" t="s">
        <v>1549</v>
      </c>
    </row>
    <row r="176" s="2" customFormat="1" ht="21.75" customHeight="1">
      <c r="A176" s="38"/>
      <c r="B176" s="39"/>
      <c r="C176" s="236" t="s">
        <v>574</v>
      </c>
      <c r="D176" s="236" t="s">
        <v>171</v>
      </c>
      <c r="E176" s="237" t="s">
        <v>1550</v>
      </c>
      <c r="F176" s="238" t="s">
        <v>1551</v>
      </c>
      <c r="G176" s="239" t="s">
        <v>1552</v>
      </c>
      <c r="H176" s="240">
        <v>15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45</v>
      </c>
      <c r="O176" s="91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853</v>
      </c>
      <c r="AT176" s="248" t="s">
        <v>171</v>
      </c>
      <c r="AU176" s="248" t="s">
        <v>89</v>
      </c>
      <c r="AY176" s="17" t="s">
        <v>170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87</v>
      </c>
      <c r="BK176" s="249">
        <f>ROUND(I176*H176,2)</f>
        <v>0</v>
      </c>
      <c r="BL176" s="17" t="s">
        <v>853</v>
      </c>
      <c r="BM176" s="248" t="s">
        <v>1553</v>
      </c>
    </row>
    <row r="177" s="2" customFormat="1" ht="33" customHeight="1">
      <c r="A177" s="38"/>
      <c r="B177" s="39"/>
      <c r="C177" s="302" t="s">
        <v>478</v>
      </c>
      <c r="D177" s="302" t="s">
        <v>269</v>
      </c>
      <c r="E177" s="303" t="s">
        <v>1554</v>
      </c>
      <c r="F177" s="304" t="s">
        <v>1555</v>
      </c>
      <c r="G177" s="305" t="s">
        <v>793</v>
      </c>
      <c r="H177" s="306">
        <v>15</v>
      </c>
      <c r="I177" s="307"/>
      <c r="J177" s="308">
        <f>ROUND(I177*H177,2)</f>
        <v>0</v>
      </c>
      <c r="K177" s="309"/>
      <c r="L177" s="310"/>
      <c r="M177" s="311" t="s">
        <v>1</v>
      </c>
      <c r="N177" s="312" t="s">
        <v>45</v>
      </c>
      <c r="O177" s="91"/>
      <c r="P177" s="246">
        <f>O177*H177</f>
        <v>0</v>
      </c>
      <c r="Q177" s="246">
        <v>0.00059999999999999995</v>
      </c>
      <c r="R177" s="246">
        <f>Q177*H177</f>
        <v>0.0089999999999999993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1509</v>
      </c>
      <c r="AT177" s="248" t="s">
        <v>269</v>
      </c>
      <c r="AU177" s="248" t="s">
        <v>89</v>
      </c>
      <c r="AY177" s="17" t="s">
        <v>170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87</v>
      </c>
      <c r="BK177" s="249">
        <f>ROUND(I177*H177,2)</f>
        <v>0</v>
      </c>
      <c r="BL177" s="17" t="s">
        <v>853</v>
      </c>
      <c r="BM177" s="248" t="s">
        <v>1556</v>
      </c>
    </row>
    <row r="178" s="2" customFormat="1" ht="21.75" customHeight="1">
      <c r="A178" s="38"/>
      <c r="B178" s="39"/>
      <c r="C178" s="236" t="s">
        <v>584</v>
      </c>
      <c r="D178" s="236" t="s">
        <v>171</v>
      </c>
      <c r="E178" s="237" t="s">
        <v>1557</v>
      </c>
      <c r="F178" s="238" t="s">
        <v>1558</v>
      </c>
      <c r="G178" s="239" t="s">
        <v>1552</v>
      </c>
      <c r="H178" s="240">
        <v>1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45</v>
      </c>
      <c r="O178" s="91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853</v>
      </c>
      <c r="AT178" s="248" t="s">
        <v>171</v>
      </c>
      <c r="AU178" s="248" t="s">
        <v>89</v>
      </c>
      <c r="AY178" s="17" t="s">
        <v>170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87</v>
      </c>
      <c r="BK178" s="249">
        <f>ROUND(I178*H178,2)</f>
        <v>0</v>
      </c>
      <c r="BL178" s="17" t="s">
        <v>853</v>
      </c>
      <c r="BM178" s="248" t="s">
        <v>1559</v>
      </c>
    </row>
    <row r="179" s="2" customFormat="1" ht="33" customHeight="1">
      <c r="A179" s="38"/>
      <c r="B179" s="39"/>
      <c r="C179" s="302" t="s">
        <v>482</v>
      </c>
      <c r="D179" s="302" t="s">
        <v>269</v>
      </c>
      <c r="E179" s="303" t="s">
        <v>1560</v>
      </c>
      <c r="F179" s="304" t="s">
        <v>1561</v>
      </c>
      <c r="G179" s="305" t="s">
        <v>793</v>
      </c>
      <c r="H179" s="306">
        <v>1</v>
      </c>
      <c r="I179" s="307"/>
      <c r="J179" s="308">
        <f>ROUND(I179*H179,2)</f>
        <v>0</v>
      </c>
      <c r="K179" s="309"/>
      <c r="L179" s="310"/>
      <c r="M179" s="311" t="s">
        <v>1</v>
      </c>
      <c r="N179" s="312" t="s">
        <v>45</v>
      </c>
      <c r="O179" s="91"/>
      <c r="P179" s="246">
        <f>O179*H179</f>
        <v>0</v>
      </c>
      <c r="Q179" s="246">
        <v>0.00089999999999999998</v>
      </c>
      <c r="R179" s="246">
        <f>Q179*H179</f>
        <v>0.00089999999999999998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1509</v>
      </c>
      <c r="AT179" s="248" t="s">
        <v>269</v>
      </c>
      <c r="AU179" s="248" t="s">
        <v>89</v>
      </c>
      <c r="AY179" s="17" t="s">
        <v>170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87</v>
      </c>
      <c r="BK179" s="249">
        <f>ROUND(I179*H179,2)</f>
        <v>0</v>
      </c>
      <c r="BL179" s="17" t="s">
        <v>853</v>
      </c>
      <c r="BM179" s="248" t="s">
        <v>1562</v>
      </c>
    </row>
    <row r="180" s="2" customFormat="1" ht="21.75" customHeight="1">
      <c r="A180" s="38"/>
      <c r="B180" s="39"/>
      <c r="C180" s="236" t="s">
        <v>847</v>
      </c>
      <c r="D180" s="236" t="s">
        <v>171</v>
      </c>
      <c r="E180" s="237" t="s">
        <v>1563</v>
      </c>
      <c r="F180" s="238" t="s">
        <v>1564</v>
      </c>
      <c r="G180" s="239" t="s">
        <v>1552</v>
      </c>
      <c r="H180" s="240">
        <v>3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45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853</v>
      </c>
      <c r="AT180" s="248" t="s">
        <v>171</v>
      </c>
      <c r="AU180" s="248" t="s">
        <v>89</v>
      </c>
      <c r="AY180" s="17" t="s">
        <v>170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87</v>
      </c>
      <c r="BK180" s="249">
        <f>ROUND(I180*H180,2)</f>
        <v>0</v>
      </c>
      <c r="BL180" s="17" t="s">
        <v>853</v>
      </c>
      <c r="BM180" s="248" t="s">
        <v>1565</v>
      </c>
    </row>
    <row r="181" s="2" customFormat="1" ht="33" customHeight="1">
      <c r="A181" s="38"/>
      <c r="B181" s="39"/>
      <c r="C181" s="302" t="s">
        <v>489</v>
      </c>
      <c r="D181" s="302" t="s">
        <v>269</v>
      </c>
      <c r="E181" s="303" t="s">
        <v>1566</v>
      </c>
      <c r="F181" s="304" t="s">
        <v>1567</v>
      </c>
      <c r="G181" s="305" t="s">
        <v>793</v>
      </c>
      <c r="H181" s="306">
        <v>3</v>
      </c>
      <c r="I181" s="307"/>
      <c r="J181" s="308">
        <f>ROUND(I181*H181,2)</f>
        <v>0</v>
      </c>
      <c r="K181" s="309"/>
      <c r="L181" s="310"/>
      <c r="M181" s="311" t="s">
        <v>1</v>
      </c>
      <c r="N181" s="312" t="s">
        <v>45</v>
      </c>
      <c r="O181" s="91"/>
      <c r="P181" s="246">
        <f>O181*H181</f>
        <v>0</v>
      </c>
      <c r="Q181" s="246">
        <v>0.0015</v>
      </c>
      <c r="R181" s="246">
        <f>Q181*H181</f>
        <v>0.0045000000000000005</v>
      </c>
      <c r="S181" s="246">
        <v>0</v>
      </c>
      <c r="T181" s="24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1509</v>
      </c>
      <c r="AT181" s="248" t="s">
        <v>269</v>
      </c>
      <c r="AU181" s="248" t="s">
        <v>89</v>
      </c>
      <c r="AY181" s="17" t="s">
        <v>170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87</v>
      </c>
      <c r="BK181" s="249">
        <f>ROUND(I181*H181,2)</f>
        <v>0</v>
      </c>
      <c r="BL181" s="17" t="s">
        <v>853</v>
      </c>
      <c r="BM181" s="248" t="s">
        <v>1568</v>
      </c>
    </row>
    <row r="182" s="2" customFormat="1" ht="16.5" customHeight="1">
      <c r="A182" s="38"/>
      <c r="B182" s="39"/>
      <c r="C182" s="236" t="s">
        <v>827</v>
      </c>
      <c r="D182" s="236" t="s">
        <v>171</v>
      </c>
      <c r="E182" s="237" t="s">
        <v>1569</v>
      </c>
      <c r="F182" s="238" t="s">
        <v>1570</v>
      </c>
      <c r="G182" s="239" t="s">
        <v>793</v>
      </c>
      <c r="H182" s="240">
        <v>17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45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853</v>
      </c>
      <c r="AT182" s="248" t="s">
        <v>171</v>
      </c>
      <c r="AU182" s="248" t="s">
        <v>89</v>
      </c>
      <c r="AY182" s="17" t="s">
        <v>170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87</v>
      </c>
      <c r="BK182" s="249">
        <f>ROUND(I182*H182,2)</f>
        <v>0</v>
      </c>
      <c r="BL182" s="17" t="s">
        <v>853</v>
      </c>
      <c r="BM182" s="248" t="s">
        <v>1571</v>
      </c>
    </row>
    <row r="183" s="2" customFormat="1" ht="21.75" customHeight="1">
      <c r="A183" s="38"/>
      <c r="B183" s="39"/>
      <c r="C183" s="302" t="s">
        <v>505</v>
      </c>
      <c r="D183" s="302" t="s">
        <v>269</v>
      </c>
      <c r="E183" s="303" t="s">
        <v>1572</v>
      </c>
      <c r="F183" s="304" t="s">
        <v>1573</v>
      </c>
      <c r="G183" s="305" t="s">
        <v>793</v>
      </c>
      <c r="H183" s="306">
        <v>17</v>
      </c>
      <c r="I183" s="307"/>
      <c r="J183" s="308">
        <f>ROUND(I183*H183,2)</f>
        <v>0</v>
      </c>
      <c r="K183" s="309"/>
      <c r="L183" s="310"/>
      <c r="M183" s="311" t="s">
        <v>1</v>
      </c>
      <c r="N183" s="312" t="s">
        <v>45</v>
      </c>
      <c r="O183" s="91"/>
      <c r="P183" s="246">
        <f>O183*H183</f>
        <v>0</v>
      </c>
      <c r="Q183" s="246">
        <v>0.0050000000000000001</v>
      </c>
      <c r="R183" s="246">
        <f>Q183*H183</f>
        <v>0.085000000000000006</v>
      </c>
      <c r="S183" s="246">
        <v>0</v>
      </c>
      <c r="T183" s="24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1509</v>
      </c>
      <c r="AT183" s="248" t="s">
        <v>269</v>
      </c>
      <c r="AU183" s="248" t="s">
        <v>89</v>
      </c>
      <c r="AY183" s="17" t="s">
        <v>170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87</v>
      </c>
      <c r="BK183" s="249">
        <f>ROUND(I183*H183,2)</f>
        <v>0</v>
      </c>
      <c r="BL183" s="17" t="s">
        <v>853</v>
      </c>
      <c r="BM183" s="248" t="s">
        <v>1574</v>
      </c>
    </row>
    <row r="184" s="2" customFormat="1" ht="16.5" customHeight="1">
      <c r="A184" s="38"/>
      <c r="B184" s="39"/>
      <c r="C184" s="236" t="s">
        <v>822</v>
      </c>
      <c r="D184" s="236" t="s">
        <v>171</v>
      </c>
      <c r="E184" s="237" t="s">
        <v>1575</v>
      </c>
      <c r="F184" s="238" t="s">
        <v>1576</v>
      </c>
      <c r="G184" s="239" t="s">
        <v>793</v>
      </c>
      <c r="H184" s="240">
        <v>17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45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853</v>
      </c>
      <c r="AT184" s="248" t="s">
        <v>171</v>
      </c>
      <c r="AU184" s="248" t="s">
        <v>89</v>
      </c>
      <c r="AY184" s="17" t="s">
        <v>170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87</v>
      </c>
      <c r="BK184" s="249">
        <f>ROUND(I184*H184,2)</f>
        <v>0</v>
      </c>
      <c r="BL184" s="17" t="s">
        <v>853</v>
      </c>
      <c r="BM184" s="248" t="s">
        <v>1577</v>
      </c>
    </row>
    <row r="185" s="2" customFormat="1" ht="21.75" customHeight="1">
      <c r="A185" s="38"/>
      <c r="B185" s="39"/>
      <c r="C185" s="302" t="s">
        <v>511</v>
      </c>
      <c r="D185" s="302" t="s">
        <v>269</v>
      </c>
      <c r="E185" s="303" t="s">
        <v>1578</v>
      </c>
      <c r="F185" s="304" t="s">
        <v>1579</v>
      </c>
      <c r="G185" s="305" t="s">
        <v>793</v>
      </c>
      <c r="H185" s="306">
        <v>17</v>
      </c>
      <c r="I185" s="307"/>
      <c r="J185" s="308">
        <f>ROUND(I185*H185,2)</f>
        <v>0</v>
      </c>
      <c r="K185" s="309"/>
      <c r="L185" s="310"/>
      <c r="M185" s="311" t="s">
        <v>1</v>
      </c>
      <c r="N185" s="312" t="s">
        <v>45</v>
      </c>
      <c r="O185" s="91"/>
      <c r="P185" s="246">
        <f>O185*H185</f>
        <v>0</v>
      </c>
      <c r="Q185" s="246">
        <v>0.0080000000000000002</v>
      </c>
      <c r="R185" s="246">
        <f>Q185*H185</f>
        <v>0.13600000000000001</v>
      </c>
      <c r="S185" s="246">
        <v>0</v>
      </c>
      <c r="T185" s="24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1509</v>
      </c>
      <c r="AT185" s="248" t="s">
        <v>269</v>
      </c>
      <c r="AU185" s="248" t="s">
        <v>89</v>
      </c>
      <c r="AY185" s="17" t="s">
        <v>170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87</v>
      </c>
      <c r="BK185" s="249">
        <f>ROUND(I185*H185,2)</f>
        <v>0</v>
      </c>
      <c r="BL185" s="17" t="s">
        <v>853</v>
      </c>
      <c r="BM185" s="248" t="s">
        <v>1580</v>
      </c>
    </row>
    <row r="186" s="2" customFormat="1" ht="16.5" customHeight="1">
      <c r="A186" s="38"/>
      <c r="B186" s="39"/>
      <c r="C186" s="236" t="s">
        <v>870</v>
      </c>
      <c r="D186" s="236" t="s">
        <v>171</v>
      </c>
      <c r="E186" s="237" t="s">
        <v>1581</v>
      </c>
      <c r="F186" s="238" t="s">
        <v>1576</v>
      </c>
      <c r="G186" s="239" t="s">
        <v>793</v>
      </c>
      <c r="H186" s="240">
        <v>1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45</v>
      </c>
      <c r="O186" s="91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853</v>
      </c>
      <c r="AT186" s="248" t="s">
        <v>171</v>
      </c>
      <c r="AU186" s="248" t="s">
        <v>89</v>
      </c>
      <c r="AY186" s="17" t="s">
        <v>170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87</v>
      </c>
      <c r="BK186" s="249">
        <f>ROUND(I186*H186,2)</f>
        <v>0</v>
      </c>
      <c r="BL186" s="17" t="s">
        <v>853</v>
      </c>
      <c r="BM186" s="248" t="s">
        <v>1582</v>
      </c>
    </row>
    <row r="187" s="2" customFormat="1" ht="21.75" customHeight="1">
      <c r="A187" s="38"/>
      <c r="B187" s="39"/>
      <c r="C187" s="302" t="s">
        <v>517</v>
      </c>
      <c r="D187" s="302" t="s">
        <v>269</v>
      </c>
      <c r="E187" s="303" t="s">
        <v>1583</v>
      </c>
      <c r="F187" s="304" t="s">
        <v>1584</v>
      </c>
      <c r="G187" s="305" t="s">
        <v>793</v>
      </c>
      <c r="H187" s="306">
        <v>1</v>
      </c>
      <c r="I187" s="307"/>
      <c r="J187" s="308">
        <f>ROUND(I187*H187,2)</f>
        <v>0</v>
      </c>
      <c r="K187" s="309"/>
      <c r="L187" s="310"/>
      <c r="M187" s="311" t="s">
        <v>1</v>
      </c>
      <c r="N187" s="312" t="s">
        <v>45</v>
      </c>
      <c r="O187" s="91"/>
      <c r="P187" s="246">
        <f>O187*H187</f>
        <v>0</v>
      </c>
      <c r="Q187" s="246">
        <v>0.0089999999999999993</v>
      </c>
      <c r="R187" s="246">
        <f>Q187*H187</f>
        <v>0.0089999999999999993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1509</v>
      </c>
      <c r="AT187" s="248" t="s">
        <v>269</v>
      </c>
      <c r="AU187" s="248" t="s">
        <v>89</v>
      </c>
      <c r="AY187" s="17" t="s">
        <v>170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87</v>
      </c>
      <c r="BK187" s="249">
        <f>ROUND(I187*H187,2)</f>
        <v>0</v>
      </c>
      <c r="BL187" s="17" t="s">
        <v>853</v>
      </c>
      <c r="BM187" s="248" t="s">
        <v>1585</v>
      </c>
    </row>
    <row r="188" s="2" customFormat="1" ht="16.5" customHeight="1">
      <c r="A188" s="38"/>
      <c r="B188" s="39"/>
      <c r="C188" s="236" t="s">
        <v>878</v>
      </c>
      <c r="D188" s="236" t="s">
        <v>171</v>
      </c>
      <c r="E188" s="237" t="s">
        <v>1586</v>
      </c>
      <c r="F188" s="238" t="s">
        <v>1587</v>
      </c>
      <c r="G188" s="239" t="s">
        <v>793</v>
      </c>
      <c r="H188" s="240">
        <v>1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45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853</v>
      </c>
      <c r="AT188" s="248" t="s">
        <v>171</v>
      </c>
      <c r="AU188" s="248" t="s">
        <v>89</v>
      </c>
      <c r="AY188" s="17" t="s">
        <v>170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87</v>
      </c>
      <c r="BK188" s="249">
        <f>ROUND(I188*H188,2)</f>
        <v>0</v>
      </c>
      <c r="BL188" s="17" t="s">
        <v>853</v>
      </c>
      <c r="BM188" s="248" t="s">
        <v>1588</v>
      </c>
    </row>
    <row r="189" s="2" customFormat="1" ht="21.75" customHeight="1">
      <c r="A189" s="38"/>
      <c r="B189" s="39"/>
      <c r="C189" s="302" t="s">
        <v>525</v>
      </c>
      <c r="D189" s="302" t="s">
        <v>269</v>
      </c>
      <c r="E189" s="303" t="s">
        <v>1589</v>
      </c>
      <c r="F189" s="304" t="s">
        <v>1590</v>
      </c>
      <c r="G189" s="305" t="s">
        <v>793</v>
      </c>
      <c r="H189" s="306">
        <v>1</v>
      </c>
      <c r="I189" s="307"/>
      <c r="J189" s="308">
        <f>ROUND(I189*H189,2)</f>
        <v>0</v>
      </c>
      <c r="K189" s="309"/>
      <c r="L189" s="310"/>
      <c r="M189" s="311" t="s">
        <v>1</v>
      </c>
      <c r="N189" s="312" t="s">
        <v>45</v>
      </c>
      <c r="O189" s="91"/>
      <c r="P189" s="246">
        <f>O189*H189</f>
        <v>0</v>
      </c>
      <c r="Q189" s="246">
        <v>0.0018</v>
      </c>
      <c r="R189" s="246">
        <f>Q189*H189</f>
        <v>0.0018</v>
      </c>
      <c r="S189" s="246">
        <v>0</v>
      </c>
      <c r="T189" s="24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8" t="s">
        <v>1509</v>
      </c>
      <c r="AT189" s="248" t="s">
        <v>269</v>
      </c>
      <c r="AU189" s="248" t="s">
        <v>89</v>
      </c>
      <c r="AY189" s="17" t="s">
        <v>170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87</v>
      </c>
      <c r="BK189" s="249">
        <f>ROUND(I189*H189,2)</f>
        <v>0</v>
      </c>
      <c r="BL189" s="17" t="s">
        <v>853</v>
      </c>
      <c r="BM189" s="248" t="s">
        <v>1591</v>
      </c>
    </row>
    <row r="190" s="2" customFormat="1" ht="16.5" customHeight="1">
      <c r="A190" s="38"/>
      <c r="B190" s="39"/>
      <c r="C190" s="236" t="s">
        <v>886</v>
      </c>
      <c r="D190" s="236" t="s">
        <v>171</v>
      </c>
      <c r="E190" s="237" t="s">
        <v>1592</v>
      </c>
      <c r="F190" s="238" t="s">
        <v>1593</v>
      </c>
      <c r="G190" s="239" t="s">
        <v>793</v>
      </c>
      <c r="H190" s="240">
        <v>1</v>
      </c>
      <c r="I190" s="241"/>
      <c r="J190" s="242">
        <f>ROUND(I190*H190,2)</f>
        <v>0</v>
      </c>
      <c r="K190" s="243"/>
      <c r="L190" s="44"/>
      <c r="M190" s="244" t="s">
        <v>1</v>
      </c>
      <c r="N190" s="245" t="s">
        <v>45</v>
      </c>
      <c r="O190" s="91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853</v>
      </c>
      <c r="AT190" s="248" t="s">
        <v>171</v>
      </c>
      <c r="AU190" s="248" t="s">
        <v>89</v>
      </c>
      <c r="AY190" s="17" t="s">
        <v>170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87</v>
      </c>
      <c r="BK190" s="249">
        <f>ROUND(I190*H190,2)</f>
        <v>0</v>
      </c>
      <c r="BL190" s="17" t="s">
        <v>853</v>
      </c>
      <c r="BM190" s="248" t="s">
        <v>1594</v>
      </c>
    </row>
    <row r="191" s="2" customFormat="1" ht="21.75" customHeight="1">
      <c r="A191" s="38"/>
      <c r="B191" s="39"/>
      <c r="C191" s="302" t="s">
        <v>531</v>
      </c>
      <c r="D191" s="302" t="s">
        <v>269</v>
      </c>
      <c r="E191" s="303" t="s">
        <v>1595</v>
      </c>
      <c r="F191" s="304" t="s">
        <v>1596</v>
      </c>
      <c r="G191" s="305" t="s">
        <v>793</v>
      </c>
      <c r="H191" s="306">
        <v>1</v>
      </c>
      <c r="I191" s="307"/>
      <c r="J191" s="308">
        <f>ROUND(I191*H191,2)</f>
        <v>0</v>
      </c>
      <c r="K191" s="309"/>
      <c r="L191" s="310"/>
      <c r="M191" s="311" t="s">
        <v>1</v>
      </c>
      <c r="N191" s="312" t="s">
        <v>45</v>
      </c>
      <c r="O191" s="91"/>
      <c r="P191" s="246">
        <f>O191*H191</f>
        <v>0</v>
      </c>
      <c r="Q191" s="246">
        <v>0.0028</v>
      </c>
      <c r="R191" s="246">
        <f>Q191*H191</f>
        <v>0.0028</v>
      </c>
      <c r="S191" s="246">
        <v>0</v>
      </c>
      <c r="T191" s="24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8" t="s">
        <v>1509</v>
      </c>
      <c r="AT191" s="248" t="s">
        <v>269</v>
      </c>
      <c r="AU191" s="248" t="s">
        <v>89</v>
      </c>
      <c r="AY191" s="17" t="s">
        <v>170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87</v>
      </c>
      <c r="BK191" s="249">
        <f>ROUND(I191*H191,2)</f>
        <v>0</v>
      </c>
      <c r="BL191" s="17" t="s">
        <v>853</v>
      </c>
      <c r="BM191" s="248" t="s">
        <v>1597</v>
      </c>
    </row>
    <row r="192" s="2" customFormat="1" ht="16.5" customHeight="1">
      <c r="A192" s="38"/>
      <c r="B192" s="39"/>
      <c r="C192" s="236" t="s">
        <v>896</v>
      </c>
      <c r="D192" s="236" t="s">
        <v>171</v>
      </c>
      <c r="E192" s="237" t="s">
        <v>1598</v>
      </c>
      <c r="F192" s="238" t="s">
        <v>1599</v>
      </c>
      <c r="G192" s="239" t="s">
        <v>793</v>
      </c>
      <c r="H192" s="240">
        <v>1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45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853</v>
      </c>
      <c r="AT192" s="248" t="s">
        <v>171</v>
      </c>
      <c r="AU192" s="248" t="s">
        <v>89</v>
      </c>
      <c r="AY192" s="17" t="s">
        <v>170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87</v>
      </c>
      <c r="BK192" s="249">
        <f>ROUND(I192*H192,2)</f>
        <v>0</v>
      </c>
      <c r="BL192" s="17" t="s">
        <v>853</v>
      </c>
      <c r="BM192" s="248" t="s">
        <v>1600</v>
      </c>
    </row>
    <row r="193" s="2" customFormat="1" ht="21.75" customHeight="1">
      <c r="A193" s="38"/>
      <c r="B193" s="39"/>
      <c r="C193" s="302" t="s">
        <v>537</v>
      </c>
      <c r="D193" s="302" t="s">
        <v>269</v>
      </c>
      <c r="E193" s="303" t="s">
        <v>1601</v>
      </c>
      <c r="F193" s="304" t="s">
        <v>1602</v>
      </c>
      <c r="G193" s="305" t="s">
        <v>793</v>
      </c>
      <c r="H193" s="306">
        <v>1</v>
      </c>
      <c r="I193" s="307"/>
      <c r="J193" s="308">
        <f>ROUND(I193*H193,2)</f>
        <v>0</v>
      </c>
      <c r="K193" s="309"/>
      <c r="L193" s="310"/>
      <c r="M193" s="311" t="s">
        <v>1</v>
      </c>
      <c r="N193" s="312" t="s">
        <v>45</v>
      </c>
      <c r="O193" s="91"/>
      <c r="P193" s="246">
        <f>O193*H193</f>
        <v>0</v>
      </c>
      <c r="Q193" s="246">
        <v>0.0083000000000000001</v>
      </c>
      <c r="R193" s="246">
        <f>Q193*H193</f>
        <v>0.0083000000000000001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1509</v>
      </c>
      <c r="AT193" s="248" t="s">
        <v>269</v>
      </c>
      <c r="AU193" s="248" t="s">
        <v>89</v>
      </c>
      <c r="AY193" s="17" t="s">
        <v>170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87</v>
      </c>
      <c r="BK193" s="249">
        <f>ROUND(I193*H193,2)</f>
        <v>0</v>
      </c>
      <c r="BL193" s="17" t="s">
        <v>853</v>
      </c>
      <c r="BM193" s="248" t="s">
        <v>1603</v>
      </c>
    </row>
    <row r="194" s="2" customFormat="1" ht="16.5" customHeight="1">
      <c r="A194" s="38"/>
      <c r="B194" s="39"/>
      <c r="C194" s="236" t="s">
        <v>572</v>
      </c>
      <c r="D194" s="236" t="s">
        <v>171</v>
      </c>
      <c r="E194" s="237" t="s">
        <v>1604</v>
      </c>
      <c r="F194" s="238" t="s">
        <v>1605</v>
      </c>
      <c r="G194" s="239" t="s">
        <v>793</v>
      </c>
      <c r="H194" s="240">
        <v>1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45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853</v>
      </c>
      <c r="AT194" s="248" t="s">
        <v>171</v>
      </c>
      <c r="AU194" s="248" t="s">
        <v>89</v>
      </c>
      <c r="AY194" s="17" t="s">
        <v>170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87</v>
      </c>
      <c r="BK194" s="249">
        <f>ROUND(I194*H194,2)</f>
        <v>0</v>
      </c>
      <c r="BL194" s="17" t="s">
        <v>853</v>
      </c>
      <c r="BM194" s="248" t="s">
        <v>1606</v>
      </c>
    </row>
    <row r="195" s="2" customFormat="1" ht="16.5" customHeight="1">
      <c r="A195" s="38"/>
      <c r="B195" s="39"/>
      <c r="C195" s="302" t="s">
        <v>543</v>
      </c>
      <c r="D195" s="302" t="s">
        <v>269</v>
      </c>
      <c r="E195" s="303" t="s">
        <v>1607</v>
      </c>
      <c r="F195" s="304" t="s">
        <v>1608</v>
      </c>
      <c r="G195" s="305" t="s">
        <v>793</v>
      </c>
      <c r="H195" s="306">
        <v>1</v>
      </c>
      <c r="I195" s="307"/>
      <c r="J195" s="308">
        <f>ROUND(I195*H195,2)</f>
        <v>0</v>
      </c>
      <c r="K195" s="309"/>
      <c r="L195" s="310"/>
      <c r="M195" s="311" t="s">
        <v>1</v>
      </c>
      <c r="N195" s="312" t="s">
        <v>45</v>
      </c>
      <c r="O195" s="91"/>
      <c r="P195" s="246">
        <f>O195*H195</f>
        <v>0</v>
      </c>
      <c r="Q195" s="246">
        <v>0.002</v>
      </c>
      <c r="R195" s="246">
        <f>Q195*H195</f>
        <v>0.002</v>
      </c>
      <c r="S195" s="246">
        <v>0</v>
      </c>
      <c r="T195" s="24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1509</v>
      </c>
      <c r="AT195" s="248" t="s">
        <v>269</v>
      </c>
      <c r="AU195" s="248" t="s">
        <v>89</v>
      </c>
      <c r="AY195" s="17" t="s">
        <v>170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87</v>
      </c>
      <c r="BK195" s="249">
        <f>ROUND(I195*H195,2)</f>
        <v>0</v>
      </c>
      <c r="BL195" s="17" t="s">
        <v>853</v>
      </c>
      <c r="BM195" s="248" t="s">
        <v>1609</v>
      </c>
    </row>
    <row r="196" s="2" customFormat="1" ht="16.5" customHeight="1">
      <c r="A196" s="38"/>
      <c r="B196" s="39"/>
      <c r="C196" s="236" t="s">
        <v>1022</v>
      </c>
      <c r="D196" s="236" t="s">
        <v>171</v>
      </c>
      <c r="E196" s="237" t="s">
        <v>1610</v>
      </c>
      <c r="F196" s="238" t="s">
        <v>1611</v>
      </c>
      <c r="G196" s="239" t="s">
        <v>793</v>
      </c>
      <c r="H196" s="240">
        <v>1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45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853</v>
      </c>
      <c r="AT196" s="248" t="s">
        <v>171</v>
      </c>
      <c r="AU196" s="248" t="s">
        <v>89</v>
      </c>
      <c r="AY196" s="17" t="s">
        <v>170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87</v>
      </c>
      <c r="BK196" s="249">
        <f>ROUND(I196*H196,2)</f>
        <v>0</v>
      </c>
      <c r="BL196" s="17" t="s">
        <v>853</v>
      </c>
      <c r="BM196" s="248" t="s">
        <v>1612</v>
      </c>
    </row>
    <row r="197" s="2" customFormat="1" ht="16.5" customHeight="1">
      <c r="A197" s="38"/>
      <c r="B197" s="39"/>
      <c r="C197" s="302" t="s">
        <v>548</v>
      </c>
      <c r="D197" s="302" t="s">
        <v>269</v>
      </c>
      <c r="E197" s="303" t="s">
        <v>1613</v>
      </c>
      <c r="F197" s="304" t="s">
        <v>1614</v>
      </c>
      <c r="G197" s="305" t="s">
        <v>793</v>
      </c>
      <c r="H197" s="306">
        <v>1</v>
      </c>
      <c r="I197" s="307"/>
      <c r="J197" s="308">
        <f>ROUND(I197*H197,2)</f>
        <v>0</v>
      </c>
      <c r="K197" s="309"/>
      <c r="L197" s="310"/>
      <c r="M197" s="311" t="s">
        <v>1</v>
      </c>
      <c r="N197" s="312" t="s">
        <v>45</v>
      </c>
      <c r="O197" s="91"/>
      <c r="P197" s="246">
        <f>O197*H197</f>
        <v>0</v>
      </c>
      <c r="Q197" s="246">
        <v>0.0050000000000000001</v>
      </c>
      <c r="R197" s="246">
        <f>Q197*H197</f>
        <v>0.0050000000000000001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1509</v>
      </c>
      <c r="AT197" s="248" t="s">
        <v>269</v>
      </c>
      <c r="AU197" s="248" t="s">
        <v>89</v>
      </c>
      <c r="AY197" s="17" t="s">
        <v>170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87</v>
      </c>
      <c r="BK197" s="249">
        <f>ROUND(I197*H197,2)</f>
        <v>0</v>
      </c>
      <c r="BL197" s="17" t="s">
        <v>853</v>
      </c>
      <c r="BM197" s="248" t="s">
        <v>1615</v>
      </c>
    </row>
    <row r="198" s="2" customFormat="1" ht="16.5" customHeight="1">
      <c r="A198" s="38"/>
      <c r="B198" s="39"/>
      <c r="C198" s="236" t="s">
        <v>1025</v>
      </c>
      <c r="D198" s="236" t="s">
        <v>171</v>
      </c>
      <c r="E198" s="237" t="s">
        <v>1616</v>
      </c>
      <c r="F198" s="238" t="s">
        <v>1617</v>
      </c>
      <c r="G198" s="239" t="s">
        <v>793</v>
      </c>
      <c r="H198" s="240">
        <v>1</v>
      </c>
      <c r="I198" s="241"/>
      <c r="J198" s="242">
        <f>ROUND(I198*H198,2)</f>
        <v>0</v>
      </c>
      <c r="K198" s="243"/>
      <c r="L198" s="44"/>
      <c r="M198" s="244" t="s">
        <v>1</v>
      </c>
      <c r="N198" s="245" t="s">
        <v>45</v>
      </c>
      <c r="O198" s="91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853</v>
      </c>
      <c r="AT198" s="248" t="s">
        <v>171</v>
      </c>
      <c r="AU198" s="248" t="s">
        <v>89</v>
      </c>
      <c r="AY198" s="17" t="s">
        <v>170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87</v>
      </c>
      <c r="BK198" s="249">
        <f>ROUND(I198*H198,2)</f>
        <v>0</v>
      </c>
      <c r="BL198" s="17" t="s">
        <v>853</v>
      </c>
      <c r="BM198" s="248" t="s">
        <v>1618</v>
      </c>
    </row>
    <row r="199" s="2" customFormat="1" ht="16.5" customHeight="1">
      <c r="A199" s="38"/>
      <c r="B199" s="39"/>
      <c r="C199" s="302" t="s">
        <v>556</v>
      </c>
      <c r="D199" s="302" t="s">
        <v>269</v>
      </c>
      <c r="E199" s="303" t="s">
        <v>1619</v>
      </c>
      <c r="F199" s="304" t="s">
        <v>1620</v>
      </c>
      <c r="G199" s="305" t="s">
        <v>793</v>
      </c>
      <c r="H199" s="306">
        <v>1</v>
      </c>
      <c r="I199" s="307"/>
      <c r="J199" s="308">
        <f>ROUND(I199*H199,2)</f>
        <v>0</v>
      </c>
      <c r="K199" s="309"/>
      <c r="L199" s="310"/>
      <c r="M199" s="311" t="s">
        <v>1</v>
      </c>
      <c r="N199" s="312" t="s">
        <v>45</v>
      </c>
      <c r="O199" s="91"/>
      <c r="P199" s="246">
        <f>O199*H199</f>
        <v>0</v>
      </c>
      <c r="Q199" s="246">
        <v>0.0080000000000000002</v>
      </c>
      <c r="R199" s="246">
        <f>Q199*H199</f>
        <v>0.0080000000000000002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1509</v>
      </c>
      <c r="AT199" s="248" t="s">
        <v>269</v>
      </c>
      <c r="AU199" s="248" t="s">
        <v>89</v>
      </c>
      <c r="AY199" s="17" t="s">
        <v>170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87</v>
      </c>
      <c r="BK199" s="249">
        <f>ROUND(I199*H199,2)</f>
        <v>0</v>
      </c>
      <c r="BL199" s="17" t="s">
        <v>853</v>
      </c>
      <c r="BM199" s="248" t="s">
        <v>1621</v>
      </c>
    </row>
    <row r="200" s="2" customFormat="1" ht="16.5" customHeight="1">
      <c r="A200" s="38"/>
      <c r="B200" s="39"/>
      <c r="C200" s="236" t="s">
        <v>1034</v>
      </c>
      <c r="D200" s="236" t="s">
        <v>171</v>
      </c>
      <c r="E200" s="237" t="s">
        <v>1622</v>
      </c>
      <c r="F200" s="238" t="s">
        <v>1623</v>
      </c>
      <c r="G200" s="239" t="s">
        <v>793</v>
      </c>
      <c r="H200" s="240">
        <v>1</v>
      </c>
      <c r="I200" s="241"/>
      <c r="J200" s="242">
        <f>ROUND(I200*H200,2)</f>
        <v>0</v>
      </c>
      <c r="K200" s="243"/>
      <c r="L200" s="44"/>
      <c r="M200" s="244" t="s">
        <v>1</v>
      </c>
      <c r="N200" s="245" t="s">
        <v>45</v>
      </c>
      <c r="O200" s="91"/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853</v>
      </c>
      <c r="AT200" s="248" t="s">
        <v>171</v>
      </c>
      <c r="AU200" s="248" t="s">
        <v>89</v>
      </c>
      <c r="AY200" s="17" t="s">
        <v>170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87</v>
      </c>
      <c r="BK200" s="249">
        <f>ROUND(I200*H200,2)</f>
        <v>0</v>
      </c>
      <c r="BL200" s="17" t="s">
        <v>853</v>
      </c>
      <c r="BM200" s="248" t="s">
        <v>1624</v>
      </c>
    </row>
    <row r="201" s="2" customFormat="1" ht="16.5" customHeight="1">
      <c r="A201" s="38"/>
      <c r="B201" s="39"/>
      <c r="C201" s="302" t="s">
        <v>566</v>
      </c>
      <c r="D201" s="302" t="s">
        <v>269</v>
      </c>
      <c r="E201" s="303" t="s">
        <v>1625</v>
      </c>
      <c r="F201" s="304" t="s">
        <v>1626</v>
      </c>
      <c r="G201" s="305" t="s">
        <v>793</v>
      </c>
      <c r="H201" s="306">
        <v>1</v>
      </c>
      <c r="I201" s="307"/>
      <c r="J201" s="308">
        <f>ROUND(I201*H201,2)</f>
        <v>0</v>
      </c>
      <c r="K201" s="309"/>
      <c r="L201" s="310"/>
      <c r="M201" s="311" t="s">
        <v>1</v>
      </c>
      <c r="N201" s="312" t="s">
        <v>45</v>
      </c>
      <c r="O201" s="91"/>
      <c r="P201" s="246">
        <f>O201*H201</f>
        <v>0</v>
      </c>
      <c r="Q201" s="246">
        <v>0.00059999999999999995</v>
      </c>
      <c r="R201" s="246">
        <f>Q201*H201</f>
        <v>0.00059999999999999995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1509</v>
      </c>
      <c r="AT201" s="248" t="s">
        <v>269</v>
      </c>
      <c r="AU201" s="248" t="s">
        <v>89</v>
      </c>
      <c r="AY201" s="17" t="s">
        <v>170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87</v>
      </c>
      <c r="BK201" s="249">
        <f>ROUND(I201*H201,2)</f>
        <v>0</v>
      </c>
      <c r="BL201" s="17" t="s">
        <v>853</v>
      </c>
      <c r="BM201" s="248" t="s">
        <v>1627</v>
      </c>
    </row>
    <row r="202" s="2" customFormat="1" ht="16.5" customHeight="1">
      <c r="A202" s="38"/>
      <c r="B202" s="39"/>
      <c r="C202" s="236" t="s">
        <v>1037</v>
      </c>
      <c r="D202" s="236" t="s">
        <v>171</v>
      </c>
      <c r="E202" s="237" t="s">
        <v>1628</v>
      </c>
      <c r="F202" s="238" t="s">
        <v>1629</v>
      </c>
      <c r="G202" s="239" t="s">
        <v>793</v>
      </c>
      <c r="H202" s="240">
        <v>35</v>
      </c>
      <c r="I202" s="241"/>
      <c r="J202" s="242">
        <f>ROUND(I202*H202,2)</f>
        <v>0</v>
      </c>
      <c r="K202" s="243"/>
      <c r="L202" s="44"/>
      <c r="M202" s="244" t="s">
        <v>1</v>
      </c>
      <c r="N202" s="245" t="s">
        <v>45</v>
      </c>
      <c r="O202" s="91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8" t="s">
        <v>853</v>
      </c>
      <c r="AT202" s="248" t="s">
        <v>171</v>
      </c>
      <c r="AU202" s="248" t="s">
        <v>89</v>
      </c>
      <c r="AY202" s="17" t="s">
        <v>170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87</v>
      </c>
      <c r="BK202" s="249">
        <f>ROUND(I202*H202,2)</f>
        <v>0</v>
      </c>
      <c r="BL202" s="17" t="s">
        <v>853</v>
      </c>
      <c r="BM202" s="248" t="s">
        <v>1630</v>
      </c>
    </row>
    <row r="203" s="2" customFormat="1" ht="16.5" customHeight="1">
      <c r="A203" s="38"/>
      <c r="B203" s="39"/>
      <c r="C203" s="302" t="s">
        <v>577</v>
      </c>
      <c r="D203" s="302" t="s">
        <v>269</v>
      </c>
      <c r="E203" s="303" t="s">
        <v>1631</v>
      </c>
      <c r="F203" s="304" t="s">
        <v>1632</v>
      </c>
      <c r="G203" s="305" t="s">
        <v>793</v>
      </c>
      <c r="H203" s="306">
        <v>35</v>
      </c>
      <c r="I203" s="307"/>
      <c r="J203" s="308">
        <f>ROUND(I203*H203,2)</f>
        <v>0</v>
      </c>
      <c r="K203" s="309"/>
      <c r="L203" s="310"/>
      <c r="M203" s="311" t="s">
        <v>1</v>
      </c>
      <c r="N203" s="312" t="s">
        <v>45</v>
      </c>
      <c r="O203" s="91"/>
      <c r="P203" s="246">
        <f>O203*H203</f>
        <v>0</v>
      </c>
      <c r="Q203" s="246">
        <v>0.00029999999999999997</v>
      </c>
      <c r="R203" s="246">
        <f>Q203*H203</f>
        <v>0.010499999999999999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1509</v>
      </c>
      <c r="AT203" s="248" t="s">
        <v>269</v>
      </c>
      <c r="AU203" s="248" t="s">
        <v>89</v>
      </c>
      <c r="AY203" s="17" t="s">
        <v>170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87</v>
      </c>
      <c r="BK203" s="249">
        <f>ROUND(I203*H203,2)</f>
        <v>0</v>
      </c>
      <c r="BL203" s="17" t="s">
        <v>853</v>
      </c>
      <c r="BM203" s="248" t="s">
        <v>1633</v>
      </c>
    </row>
    <row r="204" s="2" customFormat="1" ht="16.5" customHeight="1">
      <c r="A204" s="38"/>
      <c r="B204" s="39"/>
      <c r="C204" s="236" t="s">
        <v>832</v>
      </c>
      <c r="D204" s="236" t="s">
        <v>171</v>
      </c>
      <c r="E204" s="237" t="s">
        <v>1634</v>
      </c>
      <c r="F204" s="238" t="s">
        <v>1635</v>
      </c>
      <c r="G204" s="239" t="s">
        <v>793</v>
      </c>
      <c r="H204" s="240">
        <v>1</v>
      </c>
      <c r="I204" s="241"/>
      <c r="J204" s="242">
        <f>ROUND(I204*H204,2)</f>
        <v>0</v>
      </c>
      <c r="K204" s="243"/>
      <c r="L204" s="44"/>
      <c r="M204" s="244" t="s">
        <v>1</v>
      </c>
      <c r="N204" s="245" t="s">
        <v>45</v>
      </c>
      <c r="O204" s="91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853</v>
      </c>
      <c r="AT204" s="248" t="s">
        <v>171</v>
      </c>
      <c r="AU204" s="248" t="s">
        <v>89</v>
      </c>
      <c r="AY204" s="17" t="s">
        <v>170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87</v>
      </c>
      <c r="BK204" s="249">
        <f>ROUND(I204*H204,2)</f>
        <v>0</v>
      </c>
      <c r="BL204" s="17" t="s">
        <v>853</v>
      </c>
      <c r="BM204" s="248" t="s">
        <v>1636</v>
      </c>
    </row>
    <row r="205" s="2" customFormat="1" ht="16.5" customHeight="1">
      <c r="A205" s="38"/>
      <c r="B205" s="39"/>
      <c r="C205" s="302" t="s">
        <v>582</v>
      </c>
      <c r="D205" s="302" t="s">
        <v>269</v>
      </c>
      <c r="E205" s="303" t="s">
        <v>1637</v>
      </c>
      <c r="F205" s="304" t="s">
        <v>1638</v>
      </c>
      <c r="G205" s="305" t="s">
        <v>793</v>
      </c>
      <c r="H205" s="306">
        <v>1</v>
      </c>
      <c r="I205" s="307"/>
      <c r="J205" s="308">
        <f>ROUND(I205*H205,2)</f>
        <v>0</v>
      </c>
      <c r="K205" s="309"/>
      <c r="L205" s="310"/>
      <c r="M205" s="311" t="s">
        <v>1</v>
      </c>
      <c r="N205" s="312" t="s">
        <v>45</v>
      </c>
      <c r="O205" s="91"/>
      <c r="P205" s="246">
        <f>O205*H205</f>
        <v>0</v>
      </c>
      <c r="Q205" s="246">
        <v>0.001</v>
      </c>
      <c r="R205" s="246">
        <f>Q205*H205</f>
        <v>0.001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1509</v>
      </c>
      <c r="AT205" s="248" t="s">
        <v>269</v>
      </c>
      <c r="AU205" s="248" t="s">
        <v>89</v>
      </c>
      <c r="AY205" s="17" t="s">
        <v>170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87</v>
      </c>
      <c r="BK205" s="249">
        <f>ROUND(I205*H205,2)</f>
        <v>0</v>
      </c>
      <c r="BL205" s="17" t="s">
        <v>853</v>
      </c>
      <c r="BM205" s="248" t="s">
        <v>1639</v>
      </c>
    </row>
    <row r="206" s="2" customFormat="1" ht="16.5" customHeight="1">
      <c r="A206" s="38"/>
      <c r="B206" s="39"/>
      <c r="C206" s="236" t="s">
        <v>1044</v>
      </c>
      <c r="D206" s="236" t="s">
        <v>171</v>
      </c>
      <c r="E206" s="237" t="s">
        <v>1640</v>
      </c>
      <c r="F206" s="238" t="s">
        <v>1641</v>
      </c>
      <c r="G206" s="239" t="s">
        <v>793</v>
      </c>
      <c r="H206" s="240">
        <v>2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45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853</v>
      </c>
      <c r="AT206" s="248" t="s">
        <v>171</v>
      </c>
      <c r="AU206" s="248" t="s">
        <v>89</v>
      </c>
      <c r="AY206" s="17" t="s">
        <v>170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87</v>
      </c>
      <c r="BK206" s="249">
        <f>ROUND(I206*H206,2)</f>
        <v>0</v>
      </c>
      <c r="BL206" s="17" t="s">
        <v>853</v>
      </c>
      <c r="BM206" s="248" t="s">
        <v>1642</v>
      </c>
    </row>
    <row r="207" s="2" customFormat="1" ht="16.5" customHeight="1">
      <c r="A207" s="38"/>
      <c r="B207" s="39"/>
      <c r="C207" s="302" t="s">
        <v>585</v>
      </c>
      <c r="D207" s="302" t="s">
        <v>269</v>
      </c>
      <c r="E207" s="303" t="s">
        <v>1643</v>
      </c>
      <c r="F207" s="304" t="s">
        <v>1644</v>
      </c>
      <c r="G207" s="305" t="s">
        <v>793</v>
      </c>
      <c r="H207" s="306">
        <v>2</v>
      </c>
      <c r="I207" s="307"/>
      <c r="J207" s="308">
        <f>ROUND(I207*H207,2)</f>
        <v>0</v>
      </c>
      <c r="K207" s="309"/>
      <c r="L207" s="310"/>
      <c r="M207" s="311" t="s">
        <v>1</v>
      </c>
      <c r="N207" s="312" t="s">
        <v>45</v>
      </c>
      <c r="O207" s="91"/>
      <c r="P207" s="246">
        <f>O207*H207</f>
        <v>0</v>
      </c>
      <c r="Q207" s="246">
        <v>0.0030000000000000001</v>
      </c>
      <c r="R207" s="246">
        <f>Q207*H207</f>
        <v>0.0060000000000000001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1509</v>
      </c>
      <c r="AT207" s="248" t="s">
        <v>269</v>
      </c>
      <c r="AU207" s="248" t="s">
        <v>89</v>
      </c>
      <c r="AY207" s="17" t="s">
        <v>170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87</v>
      </c>
      <c r="BK207" s="249">
        <f>ROUND(I207*H207,2)</f>
        <v>0</v>
      </c>
      <c r="BL207" s="17" t="s">
        <v>853</v>
      </c>
      <c r="BM207" s="248" t="s">
        <v>1645</v>
      </c>
    </row>
    <row r="208" s="2" customFormat="1" ht="16.5" customHeight="1">
      <c r="A208" s="38"/>
      <c r="B208" s="39"/>
      <c r="C208" s="236" t="s">
        <v>991</v>
      </c>
      <c r="D208" s="236" t="s">
        <v>171</v>
      </c>
      <c r="E208" s="237" t="s">
        <v>1646</v>
      </c>
      <c r="F208" s="238" t="s">
        <v>1647</v>
      </c>
      <c r="G208" s="239" t="s">
        <v>793</v>
      </c>
      <c r="H208" s="240">
        <v>2</v>
      </c>
      <c r="I208" s="241"/>
      <c r="J208" s="242">
        <f>ROUND(I208*H208,2)</f>
        <v>0</v>
      </c>
      <c r="K208" s="243"/>
      <c r="L208" s="44"/>
      <c r="M208" s="244" t="s">
        <v>1</v>
      </c>
      <c r="N208" s="245" t="s">
        <v>45</v>
      </c>
      <c r="O208" s="91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853</v>
      </c>
      <c r="AT208" s="248" t="s">
        <v>171</v>
      </c>
      <c r="AU208" s="248" t="s">
        <v>89</v>
      </c>
      <c r="AY208" s="17" t="s">
        <v>170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87</v>
      </c>
      <c r="BK208" s="249">
        <f>ROUND(I208*H208,2)</f>
        <v>0</v>
      </c>
      <c r="BL208" s="17" t="s">
        <v>853</v>
      </c>
      <c r="BM208" s="248" t="s">
        <v>1648</v>
      </c>
    </row>
    <row r="209" s="2" customFormat="1" ht="16.5" customHeight="1">
      <c r="A209" s="38"/>
      <c r="B209" s="39"/>
      <c r="C209" s="302" t="s">
        <v>846</v>
      </c>
      <c r="D209" s="302" t="s">
        <v>269</v>
      </c>
      <c r="E209" s="303" t="s">
        <v>1649</v>
      </c>
      <c r="F209" s="304" t="s">
        <v>1650</v>
      </c>
      <c r="G209" s="305" t="s">
        <v>793</v>
      </c>
      <c r="H209" s="306">
        <v>2</v>
      </c>
      <c r="I209" s="307"/>
      <c r="J209" s="308">
        <f>ROUND(I209*H209,2)</f>
        <v>0</v>
      </c>
      <c r="K209" s="309"/>
      <c r="L209" s="310"/>
      <c r="M209" s="311" t="s">
        <v>1</v>
      </c>
      <c r="N209" s="312" t="s">
        <v>45</v>
      </c>
      <c r="O209" s="91"/>
      <c r="P209" s="246">
        <f>O209*H209</f>
        <v>0</v>
      </c>
      <c r="Q209" s="246">
        <v>0.002</v>
      </c>
      <c r="R209" s="246">
        <f>Q209*H209</f>
        <v>0.0040000000000000001</v>
      </c>
      <c r="S209" s="246">
        <v>0</v>
      </c>
      <c r="T209" s="24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1509</v>
      </c>
      <c r="AT209" s="248" t="s">
        <v>269</v>
      </c>
      <c r="AU209" s="248" t="s">
        <v>89</v>
      </c>
      <c r="AY209" s="17" t="s">
        <v>170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87</v>
      </c>
      <c r="BK209" s="249">
        <f>ROUND(I209*H209,2)</f>
        <v>0</v>
      </c>
      <c r="BL209" s="17" t="s">
        <v>853</v>
      </c>
      <c r="BM209" s="248" t="s">
        <v>1651</v>
      </c>
    </row>
    <row r="210" s="2" customFormat="1" ht="16.5" customHeight="1">
      <c r="A210" s="38"/>
      <c r="B210" s="39"/>
      <c r="C210" s="236" t="s">
        <v>1050</v>
      </c>
      <c r="D210" s="236" t="s">
        <v>171</v>
      </c>
      <c r="E210" s="237" t="s">
        <v>1652</v>
      </c>
      <c r="F210" s="238" t="s">
        <v>1653</v>
      </c>
      <c r="G210" s="239" t="s">
        <v>793</v>
      </c>
      <c r="H210" s="240">
        <v>2</v>
      </c>
      <c r="I210" s="241"/>
      <c r="J210" s="242">
        <f>ROUND(I210*H210,2)</f>
        <v>0</v>
      </c>
      <c r="K210" s="243"/>
      <c r="L210" s="44"/>
      <c r="M210" s="244" t="s">
        <v>1</v>
      </c>
      <c r="N210" s="245" t="s">
        <v>45</v>
      </c>
      <c r="O210" s="91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8" t="s">
        <v>853</v>
      </c>
      <c r="AT210" s="248" t="s">
        <v>171</v>
      </c>
      <c r="AU210" s="248" t="s">
        <v>89</v>
      </c>
      <c r="AY210" s="17" t="s">
        <v>170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7" t="s">
        <v>87</v>
      </c>
      <c r="BK210" s="249">
        <f>ROUND(I210*H210,2)</f>
        <v>0</v>
      </c>
      <c r="BL210" s="17" t="s">
        <v>853</v>
      </c>
      <c r="BM210" s="248" t="s">
        <v>1654</v>
      </c>
    </row>
    <row r="211" s="2" customFormat="1" ht="16.5" customHeight="1">
      <c r="A211" s="38"/>
      <c r="B211" s="39"/>
      <c r="C211" s="302" t="s">
        <v>850</v>
      </c>
      <c r="D211" s="302" t="s">
        <v>269</v>
      </c>
      <c r="E211" s="303" t="s">
        <v>1655</v>
      </c>
      <c r="F211" s="304" t="s">
        <v>1656</v>
      </c>
      <c r="G211" s="305" t="s">
        <v>793</v>
      </c>
      <c r="H211" s="306">
        <v>2</v>
      </c>
      <c r="I211" s="307"/>
      <c r="J211" s="308">
        <f>ROUND(I211*H211,2)</f>
        <v>0</v>
      </c>
      <c r="K211" s="309"/>
      <c r="L211" s="310"/>
      <c r="M211" s="311" t="s">
        <v>1</v>
      </c>
      <c r="N211" s="312" t="s">
        <v>45</v>
      </c>
      <c r="O211" s="91"/>
      <c r="P211" s="246">
        <f>O211*H211</f>
        <v>0</v>
      </c>
      <c r="Q211" s="246">
        <v>0.0030000000000000001</v>
      </c>
      <c r="R211" s="246">
        <f>Q211*H211</f>
        <v>0.0060000000000000001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1509</v>
      </c>
      <c r="AT211" s="248" t="s">
        <v>269</v>
      </c>
      <c r="AU211" s="248" t="s">
        <v>89</v>
      </c>
      <c r="AY211" s="17" t="s">
        <v>170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87</v>
      </c>
      <c r="BK211" s="249">
        <f>ROUND(I211*H211,2)</f>
        <v>0</v>
      </c>
      <c r="BL211" s="17" t="s">
        <v>853</v>
      </c>
      <c r="BM211" s="248" t="s">
        <v>1657</v>
      </c>
    </row>
    <row r="212" s="2" customFormat="1" ht="16.5" customHeight="1">
      <c r="A212" s="38"/>
      <c r="B212" s="39"/>
      <c r="C212" s="236" t="s">
        <v>1056</v>
      </c>
      <c r="D212" s="236" t="s">
        <v>171</v>
      </c>
      <c r="E212" s="237" t="s">
        <v>1658</v>
      </c>
      <c r="F212" s="238" t="s">
        <v>1659</v>
      </c>
      <c r="G212" s="239" t="s">
        <v>793</v>
      </c>
      <c r="H212" s="240">
        <v>2</v>
      </c>
      <c r="I212" s="241"/>
      <c r="J212" s="242">
        <f>ROUND(I212*H212,2)</f>
        <v>0</v>
      </c>
      <c r="K212" s="243"/>
      <c r="L212" s="44"/>
      <c r="M212" s="244" t="s">
        <v>1</v>
      </c>
      <c r="N212" s="245" t="s">
        <v>45</v>
      </c>
      <c r="O212" s="91"/>
      <c r="P212" s="246">
        <f>O212*H212</f>
        <v>0</v>
      </c>
      <c r="Q212" s="246">
        <v>0</v>
      </c>
      <c r="R212" s="246">
        <f>Q212*H212</f>
        <v>0</v>
      </c>
      <c r="S212" s="246">
        <v>0</v>
      </c>
      <c r="T212" s="24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8" t="s">
        <v>853</v>
      </c>
      <c r="AT212" s="248" t="s">
        <v>171</v>
      </c>
      <c r="AU212" s="248" t="s">
        <v>89</v>
      </c>
      <c r="AY212" s="17" t="s">
        <v>170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7" t="s">
        <v>87</v>
      </c>
      <c r="BK212" s="249">
        <f>ROUND(I212*H212,2)</f>
        <v>0</v>
      </c>
      <c r="BL212" s="17" t="s">
        <v>853</v>
      </c>
      <c r="BM212" s="248" t="s">
        <v>1660</v>
      </c>
    </row>
    <row r="213" s="2" customFormat="1" ht="16.5" customHeight="1">
      <c r="A213" s="38"/>
      <c r="B213" s="39"/>
      <c r="C213" s="302" t="s">
        <v>853</v>
      </c>
      <c r="D213" s="302" t="s">
        <v>269</v>
      </c>
      <c r="E213" s="303" t="s">
        <v>1661</v>
      </c>
      <c r="F213" s="304" t="s">
        <v>1662</v>
      </c>
      <c r="G213" s="305" t="s">
        <v>793</v>
      </c>
      <c r="H213" s="306">
        <v>2</v>
      </c>
      <c r="I213" s="307"/>
      <c r="J213" s="308">
        <f>ROUND(I213*H213,2)</f>
        <v>0</v>
      </c>
      <c r="K213" s="309"/>
      <c r="L213" s="310"/>
      <c r="M213" s="311" t="s">
        <v>1</v>
      </c>
      <c r="N213" s="312" t="s">
        <v>45</v>
      </c>
      <c r="O213" s="91"/>
      <c r="P213" s="246">
        <f>O213*H213</f>
        <v>0</v>
      </c>
      <c r="Q213" s="246">
        <v>0.0050000000000000001</v>
      </c>
      <c r="R213" s="246">
        <f>Q213*H213</f>
        <v>0.01</v>
      </c>
      <c r="S213" s="246">
        <v>0</v>
      </c>
      <c r="T213" s="24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8" t="s">
        <v>1509</v>
      </c>
      <c r="AT213" s="248" t="s">
        <v>269</v>
      </c>
      <c r="AU213" s="248" t="s">
        <v>89</v>
      </c>
      <c r="AY213" s="17" t="s">
        <v>170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87</v>
      </c>
      <c r="BK213" s="249">
        <f>ROUND(I213*H213,2)</f>
        <v>0</v>
      </c>
      <c r="BL213" s="17" t="s">
        <v>853</v>
      </c>
      <c r="BM213" s="248" t="s">
        <v>1663</v>
      </c>
    </row>
    <row r="214" s="2" customFormat="1" ht="16.5" customHeight="1">
      <c r="A214" s="38"/>
      <c r="B214" s="39"/>
      <c r="C214" s="236" t="s">
        <v>1064</v>
      </c>
      <c r="D214" s="236" t="s">
        <v>171</v>
      </c>
      <c r="E214" s="237" t="s">
        <v>1664</v>
      </c>
      <c r="F214" s="238" t="s">
        <v>1659</v>
      </c>
      <c r="G214" s="239" t="s">
        <v>793</v>
      </c>
      <c r="H214" s="240">
        <v>2</v>
      </c>
      <c r="I214" s="241"/>
      <c r="J214" s="242">
        <f>ROUND(I214*H214,2)</f>
        <v>0</v>
      </c>
      <c r="K214" s="243"/>
      <c r="L214" s="44"/>
      <c r="M214" s="244" t="s">
        <v>1</v>
      </c>
      <c r="N214" s="245" t="s">
        <v>45</v>
      </c>
      <c r="O214" s="91"/>
      <c r="P214" s="246">
        <f>O214*H214</f>
        <v>0</v>
      </c>
      <c r="Q214" s="246">
        <v>0</v>
      </c>
      <c r="R214" s="246">
        <f>Q214*H214</f>
        <v>0</v>
      </c>
      <c r="S214" s="246">
        <v>0</v>
      </c>
      <c r="T214" s="24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8" t="s">
        <v>853</v>
      </c>
      <c r="AT214" s="248" t="s">
        <v>171</v>
      </c>
      <c r="AU214" s="248" t="s">
        <v>89</v>
      </c>
      <c r="AY214" s="17" t="s">
        <v>170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7" t="s">
        <v>87</v>
      </c>
      <c r="BK214" s="249">
        <f>ROUND(I214*H214,2)</f>
        <v>0</v>
      </c>
      <c r="BL214" s="17" t="s">
        <v>853</v>
      </c>
      <c r="BM214" s="248" t="s">
        <v>1665</v>
      </c>
    </row>
    <row r="215" s="2" customFormat="1" ht="16.5" customHeight="1">
      <c r="A215" s="38"/>
      <c r="B215" s="39"/>
      <c r="C215" s="302" t="s">
        <v>856</v>
      </c>
      <c r="D215" s="302" t="s">
        <v>269</v>
      </c>
      <c r="E215" s="303" t="s">
        <v>1666</v>
      </c>
      <c r="F215" s="304" t="s">
        <v>1667</v>
      </c>
      <c r="G215" s="305" t="s">
        <v>793</v>
      </c>
      <c r="H215" s="306">
        <v>2</v>
      </c>
      <c r="I215" s="307"/>
      <c r="J215" s="308">
        <f>ROUND(I215*H215,2)</f>
        <v>0</v>
      </c>
      <c r="K215" s="309"/>
      <c r="L215" s="310"/>
      <c r="M215" s="311" t="s">
        <v>1</v>
      </c>
      <c r="N215" s="312" t="s">
        <v>45</v>
      </c>
      <c r="O215" s="91"/>
      <c r="P215" s="246">
        <f>O215*H215</f>
        <v>0</v>
      </c>
      <c r="Q215" s="246">
        <v>0.0060000000000000001</v>
      </c>
      <c r="R215" s="246">
        <f>Q215*H215</f>
        <v>0.012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1509</v>
      </c>
      <c r="AT215" s="248" t="s">
        <v>269</v>
      </c>
      <c r="AU215" s="248" t="s">
        <v>89</v>
      </c>
      <c r="AY215" s="17" t="s">
        <v>170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87</v>
      </c>
      <c r="BK215" s="249">
        <f>ROUND(I215*H215,2)</f>
        <v>0</v>
      </c>
      <c r="BL215" s="17" t="s">
        <v>853</v>
      </c>
      <c r="BM215" s="248" t="s">
        <v>1668</v>
      </c>
    </row>
    <row r="216" s="2" customFormat="1" ht="16.5" customHeight="1">
      <c r="A216" s="38"/>
      <c r="B216" s="39"/>
      <c r="C216" s="236" t="s">
        <v>1071</v>
      </c>
      <c r="D216" s="236" t="s">
        <v>171</v>
      </c>
      <c r="E216" s="237" t="s">
        <v>1669</v>
      </c>
      <c r="F216" s="238" t="s">
        <v>1670</v>
      </c>
      <c r="G216" s="239" t="s">
        <v>1552</v>
      </c>
      <c r="H216" s="240">
        <v>2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45</v>
      </c>
      <c r="O216" s="91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853</v>
      </c>
      <c r="AT216" s="248" t="s">
        <v>171</v>
      </c>
      <c r="AU216" s="248" t="s">
        <v>89</v>
      </c>
      <c r="AY216" s="17" t="s">
        <v>170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87</v>
      </c>
      <c r="BK216" s="249">
        <f>ROUND(I216*H216,2)</f>
        <v>0</v>
      </c>
      <c r="BL216" s="17" t="s">
        <v>853</v>
      </c>
      <c r="BM216" s="248" t="s">
        <v>1671</v>
      </c>
    </row>
    <row r="217" s="2" customFormat="1" ht="21.75" customHeight="1">
      <c r="A217" s="38"/>
      <c r="B217" s="39"/>
      <c r="C217" s="302" t="s">
        <v>859</v>
      </c>
      <c r="D217" s="302" t="s">
        <v>269</v>
      </c>
      <c r="E217" s="303" t="s">
        <v>1672</v>
      </c>
      <c r="F217" s="304" t="s">
        <v>1673</v>
      </c>
      <c r="G217" s="305" t="s">
        <v>1552</v>
      </c>
      <c r="H217" s="306">
        <v>2</v>
      </c>
      <c r="I217" s="307"/>
      <c r="J217" s="308">
        <f>ROUND(I217*H217,2)</f>
        <v>0</v>
      </c>
      <c r="K217" s="309"/>
      <c r="L217" s="310"/>
      <c r="M217" s="311" t="s">
        <v>1</v>
      </c>
      <c r="N217" s="312" t="s">
        <v>45</v>
      </c>
      <c r="O217" s="91"/>
      <c r="P217" s="246">
        <f>O217*H217</f>
        <v>0</v>
      </c>
      <c r="Q217" s="246">
        <v>0.040000000000000001</v>
      </c>
      <c r="R217" s="246">
        <f>Q217*H217</f>
        <v>0.080000000000000002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1509</v>
      </c>
      <c r="AT217" s="248" t="s">
        <v>269</v>
      </c>
      <c r="AU217" s="248" t="s">
        <v>89</v>
      </c>
      <c r="AY217" s="17" t="s">
        <v>170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87</v>
      </c>
      <c r="BK217" s="249">
        <f>ROUND(I217*H217,2)</f>
        <v>0</v>
      </c>
      <c r="BL217" s="17" t="s">
        <v>853</v>
      </c>
      <c r="BM217" s="248" t="s">
        <v>1674</v>
      </c>
    </row>
    <row r="218" s="2" customFormat="1" ht="21.75" customHeight="1">
      <c r="A218" s="38"/>
      <c r="B218" s="39"/>
      <c r="C218" s="236" t="s">
        <v>1077</v>
      </c>
      <c r="D218" s="236" t="s">
        <v>171</v>
      </c>
      <c r="E218" s="237" t="s">
        <v>1675</v>
      </c>
      <c r="F218" s="238" t="s">
        <v>1676</v>
      </c>
      <c r="G218" s="239" t="s">
        <v>1552</v>
      </c>
      <c r="H218" s="240">
        <v>33</v>
      </c>
      <c r="I218" s="241"/>
      <c r="J218" s="242">
        <f>ROUND(I218*H218,2)</f>
        <v>0</v>
      </c>
      <c r="K218" s="243"/>
      <c r="L218" s="44"/>
      <c r="M218" s="244" t="s">
        <v>1</v>
      </c>
      <c r="N218" s="245" t="s">
        <v>45</v>
      </c>
      <c r="O218" s="91"/>
      <c r="P218" s="246">
        <f>O218*H218</f>
        <v>0</v>
      </c>
      <c r="Q218" s="246">
        <v>0</v>
      </c>
      <c r="R218" s="246">
        <f>Q218*H218</f>
        <v>0</v>
      </c>
      <c r="S218" s="246">
        <v>0</v>
      </c>
      <c r="T218" s="24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853</v>
      </c>
      <c r="AT218" s="248" t="s">
        <v>171</v>
      </c>
      <c r="AU218" s="248" t="s">
        <v>89</v>
      </c>
      <c r="AY218" s="17" t="s">
        <v>170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87</v>
      </c>
      <c r="BK218" s="249">
        <f>ROUND(I218*H218,2)</f>
        <v>0</v>
      </c>
      <c r="BL218" s="17" t="s">
        <v>853</v>
      </c>
      <c r="BM218" s="248" t="s">
        <v>1677</v>
      </c>
    </row>
    <row r="219" s="2" customFormat="1" ht="21.75" customHeight="1">
      <c r="A219" s="38"/>
      <c r="B219" s="39"/>
      <c r="C219" s="302" t="s">
        <v>673</v>
      </c>
      <c r="D219" s="302" t="s">
        <v>269</v>
      </c>
      <c r="E219" s="303" t="s">
        <v>1678</v>
      </c>
      <c r="F219" s="304" t="s">
        <v>1679</v>
      </c>
      <c r="G219" s="305" t="s">
        <v>1552</v>
      </c>
      <c r="H219" s="306">
        <v>33</v>
      </c>
      <c r="I219" s="307"/>
      <c r="J219" s="308">
        <f>ROUND(I219*H219,2)</f>
        <v>0</v>
      </c>
      <c r="K219" s="309"/>
      <c r="L219" s="310"/>
      <c r="M219" s="311" t="s">
        <v>1</v>
      </c>
      <c r="N219" s="312" t="s">
        <v>45</v>
      </c>
      <c r="O219" s="91"/>
      <c r="P219" s="246">
        <f>O219*H219</f>
        <v>0</v>
      </c>
      <c r="Q219" s="246">
        <v>0.0089999999999999993</v>
      </c>
      <c r="R219" s="246">
        <f>Q219*H219</f>
        <v>0.29699999999999999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1509</v>
      </c>
      <c r="AT219" s="248" t="s">
        <v>269</v>
      </c>
      <c r="AU219" s="248" t="s">
        <v>89</v>
      </c>
      <c r="AY219" s="17" t="s">
        <v>170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87</v>
      </c>
      <c r="BK219" s="249">
        <f>ROUND(I219*H219,2)</f>
        <v>0</v>
      </c>
      <c r="BL219" s="17" t="s">
        <v>853</v>
      </c>
      <c r="BM219" s="248" t="s">
        <v>1680</v>
      </c>
    </row>
    <row r="220" s="2" customFormat="1" ht="16.5" customHeight="1">
      <c r="A220" s="38"/>
      <c r="B220" s="39"/>
      <c r="C220" s="236" t="s">
        <v>1088</v>
      </c>
      <c r="D220" s="236" t="s">
        <v>171</v>
      </c>
      <c r="E220" s="237" t="s">
        <v>1681</v>
      </c>
      <c r="F220" s="238" t="s">
        <v>1682</v>
      </c>
      <c r="G220" s="239" t="s">
        <v>1552</v>
      </c>
      <c r="H220" s="240">
        <v>1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45</v>
      </c>
      <c r="O220" s="91"/>
      <c r="P220" s="246">
        <f>O220*H220</f>
        <v>0</v>
      </c>
      <c r="Q220" s="246">
        <v>0</v>
      </c>
      <c r="R220" s="246">
        <f>Q220*H220</f>
        <v>0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853</v>
      </c>
      <c r="AT220" s="248" t="s">
        <v>171</v>
      </c>
      <c r="AU220" s="248" t="s">
        <v>89</v>
      </c>
      <c r="AY220" s="17" t="s">
        <v>170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87</v>
      </c>
      <c r="BK220" s="249">
        <f>ROUND(I220*H220,2)</f>
        <v>0</v>
      </c>
      <c r="BL220" s="17" t="s">
        <v>853</v>
      </c>
      <c r="BM220" s="248" t="s">
        <v>1683</v>
      </c>
    </row>
    <row r="221" s="2" customFormat="1" ht="21.75" customHeight="1">
      <c r="A221" s="38"/>
      <c r="B221" s="39"/>
      <c r="C221" s="302" t="s">
        <v>864</v>
      </c>
      <c r="D221" s="302" t="s">
        <v>269</v>
      </c>
      <c r="E221" s="303" t="s">
        <v>1684</v>
      </c>
      <c r="F221" s="304" t="s">
        <v>1685</v>
      </c>
      <c r="G221" s="305" t="s">
        <v>1552</v>
      </c>
      <c r="H221" s="306">
        <v>1</v>
      </c>
      <c r="I221" s="307"/>
      <c r="J221" s="308">
        <f>ROUND(I221*H221,2)</f>
        <v>0</v>
      </c>
      <c r="K221" s="309"/>
      <c r="L221" s="310"/>
      <c r="M221" s="311" t="s">
        <v>1</v>
      </c>
      <c r="N221" s="312" t="s">
        <v>45</v>
      </c>
      <c r="O221" s="91"/>
      <c r="P221" s="246">
        <f>O221*H221</f>
        <v>0</v>
      </c>
      <c r="Q221" s="246">
        <v>0.0060000000000000001</v>
      </c>
      <c r="R221" s="246">
        <f>Q221*H221</f>
        <v>0.0060000000000000001</v>
      </c>
      <c r="S221" s="246">
        <v>0</v>
      </c>
      <c r="T221" s="24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8" t="s">
        <v>1509</v>
      </c>
      <c r="AT221" s="248" t="s">
        <v>269</v>
      </c>
      <c r="AU221" s="248" t="s">
        <v>89</v>
      </c>
      <c r="AY221" s="17" t="s">
        <v>170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87</v>
      </c>
      <c r="BK221" s="249">
        <f>ROUND(I221*H221,2)</f>
        <v>0</v>
      </c>
      <c r="BL221" s="17" t="s">
        <v>853</v>
      </c>
      <c r="BM221" s="248" t="s">
        <v>1686</v>
      </c>
    </row>
    <row r="222" s="2" customFormat="1" ht="16.5" customHeight="1">
      <c r="A222" s="38"/>
      <c r="B222" s="39"/>
      <c r="C222" s="236" t="s">
        <v>1096</v>
      </c>
      <c r="D222" s="236" t="s">
        <v>171</v>
      </c>
      <c r="E222" s="237" t="s">
        <v>1687</v>
      </c>
      <c r="F222" s="238" t="s">
        <v>1688</v>
      </c>
      <c r="G222" s="239" t="s">
        <v>1552</v>
      </c>
      <c r="H222" s="240">
        <v>1</v>
      </c>
      <c r="I222" s="241"/>
      <c r="J222" s="242">
        <f>ROUND(I222*H222,2)</f>
        <v>0</v>
      </c>
      <c r="K222" s="243"/>
      <c r="L222" s="44"/>
      <c r="M222" s="244" t="s">
        <v>1</v>
      </c>
      <c r="N222" s="245" t="s">
        <v>45</v>
      </c>
      <c r="O222" s="91"/>
      <c r="P222" s="246">
        <f>O222*H222</f>
        <v>0</v>
      </c>
      <c r="Q222" s="246">
        <v>0</v>
      </c>
      <c r="R222" s="246">
        <f>Q222*H222</f>
        <v>0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853</v>
      </c>
      <c r="AT222" s="248" t="s">
        <v>171</v>
      </c>
      <c r="AU222" s="248" t="s">
        <v>89</v>
      </c>
      <c r="AY222" s="17" t="s">
        <v>170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87</v>
      </c>
      <c r="BK222" s="249">
        <f>ROUND(I222*H222,2)</f>
        <v>0</v>
      </c>
      <c r="BL222" s="17" t="s">
        <v>853</v>
      </c>
      <c r="BM222" s="248" t="s">
        <v>1689</v>
      </c>
    </row>
    <row r="223" s="2" customFormat="1" ht="16.5" customHeight="1">
      <c r="A223" s="38"/>
      <c r="B223" s="39"/>
      <c r="C223" s="236" t="s">
        <v>873</v>
      </c>
      <c r="D223" s="236" t="s">
        <v>171</v>
      </c>
      <c r="E223" s="237" t="s">
        <v>1690</v>
      </c>
      <c r="F223" s="238" t="s">
        <v>1691</v>
      </c>
      <c r="G223" s="239" t="s">
        <v>1552</v>
      </c>
      <c r="H223" s="240">
        <v>1</v>
      </c>
      <c r="I223" s="241"/>
      <c r="J223" s="242">
        <f>ROUND(I223*H223,2)</f>
        <v>0</v>
      </c>
      <c r="K223" s="243"/>
      <c r="L223" s="44"/>
      <c r="M223" s="244" t="s">
        <v>1</v>
      </c>
      <c r="N223" s="245" t="s">
        <v>45</v>
      </c>
      <c r="O223" s="91"/>
      <c r="P223" s="246">
        <f>O223*H223</f>
        <v>0</v>
      </c>
      <c r="Q223" s="246">
        <v>0</v>
      </c>
      <c r="R223" s="246">
        <f>Q223*H223</f>
        <v>0</v>
      </c>
      <c r="S223" s="246">
        <v>0</v>
      </c>
      <c r="T223" s="24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8" t="s">
        <v>853</v>
      </c>
      <c r="AT223" s="248" t="s">
        <v>171</v>
      </c>
      <c r="AU223" s="248" t="s">
        <v>89</v>
      </c>
      <c r="AY223" s="17" t="s">
        <v>170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7" t="s">
        <v>87</v>
      </c>
      <c r="BK223" s="249">
        <f>ROUND(I223*H223,2)</f>
        <v>0</v>
      </c>
      <c r="BL223" s="17" t="s">
        <v>853</v>
      </c>
      <c r="BM223" s="248" t="s">
        <v>1692</v>
      </c>
    </row>
    <row r="224" s="2" customFormat="1" ht="16.5" customHeight="1">
      <c r="A224" s="38"/>
      <c r="B224" s="39"/>
      <c r="C224" s="236" t="s">
        <v>1693</v>
      </c>
      <c r="D224" s="236" t="s">
        <v>171</v>
      </c>
      <c r="E224" s="237" t="s">
        <v>1694</v>
      </c>
      <c r="F224" s="238" t="s">
        <v>1695</v>
      </c>
      <c r="G224" s="239" t="s">
        <v>1552</v>
      </c>
      <c r="H224" s="240">
        <v>1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45</v>
      </c>
      <c r="O224" s="91"/>
      <c r="P224" s="246">
        <f>O224*H224</f>
        <v>0</v>
      </c>
      <c r="Q224" s="246">
        <v>0</v>
      </c>
      <c r="R224" s="246">
        <f>Q224*H224</f>
        <v>0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853</v>
      </c>
      <c r="AT224" s="248" t="s">
        <v>171</v>
      </c>
      <c r="AU224" s="248" t="s">
        <v>89</v>
      </c>
      <c r="AY224" s="17" t="s">
        <v>170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87</v>
      </c>
      <c r="BK224" s="249">
        <f>ROUND(I224*H224,2)</f>
        <v>0</v>
      </c>
      <c r="BL224" s="17" t="s">
        <v>853</v>
      </c>
      <c r="BM224" s="248" t="s">
        <v>1696</v>
      </c>
    </row>
    <row r="225" s="2" customFormat="1" ht="16.5" customHeight="1">
      <c r="A225" s="38"/>
      <c r="B225" s="39"/>
      <c r="C225" s="236" t="s">
        <v>877</v>
      </c>
      <c r="D225" s="236" t="s">
        <v>171</v>
      </c>
      <c r="E225" s="237" t="s">
        <v>1697</v>
      </c>
      <c r="F225" s="238" t="s">
        <v>1698</v>
      </c>
      <c r="G225" s="239" t="s">
        <v>1552</v>
      </c>
      <c r="H225" s="240">
        <v>1</v>
      </c>
      <c r="I225" s="241"/>
      <c r="J225" s="242">
        <f>ROUND(I225*H225,2)</f>
        <v>0</v>
      </c>
      <c r="K225" s="243"/>
      <c r="L225" s="44"/>
      <c r="M225" s="297" t="s">
        <v>1</v>
      </c>
      <c r="N225" s="298" t="s">
        <v>45</v>
      </c>
      <c r="O225" s="299"/>
      <c r="P225" s="300">
        <f>O225*H225</f>
        <v>0</v>
      </c>
      <c r="Q225" s="300">
        <v>0</v>
      </c>
      <c r="R225" s="300">
        <f>Q225*H225</f>
        <v>0</v>
      </c>
      <c r="S225" s="300">
        <v>0</v>
      </c>
      <c r="T225" s="301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8" t="s">
        <v>853</v>
      </c>
      <c r="AT225" s="248" t="s">
        <v>171</v>
      </c>
      <c r="AU225" s="248" t="s">
        <v>89</v>
      </c>
      <c r="AY225" s="17" t="s">
        <v>170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87</v>
      </c>
      <c r="BK225" s="249">
        <f>ROUND(I225*H225,2)</f>
        <v>0</v>
      </c>
      <c r="BL225" s="17" t="s">
        <v>853</v>
      </c>
      <c r="BM225" s="248" t="s">
        <v>1699</v>
      </c>
    </row>
    <row r="226" s="2" customFormat="1" ht="6.96" customHeight="1">
      <c r="A226" s="38"/>
      <c r="B226" s="66"/>
      <c r="C226" s="67"/>
      <c r="D226" s="67"/>
      <c r="E226" s="67"/>
      <c r="F226" s="67"/>
      <c r="G226" s="67"/>
      <c r="H226" s="67"/>
      <c r="I226" s="192"/>
      <c r="J226" s="67"/>
      <c r="K226" s="67"/>
      <c r="L226" s="44"/>
      <c r="M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</sheetData>
  <sheetProtection sheet="1" autoFilter="0" formatColumns="0" formatRows="0" objects="1" scenarios="1" spinCount="100000" saltValue="lIyYen5l5ZqjLXIYfhmjkIRLL5xL4nV6GGIeoyozJWhM1f/2Ysqa9y1I/7lrUS/G/L2aUcygDpr/VMJStCz9GA==" hashValue="GYr5pPLiyZ7MJya38F2qJBfWm6bi4CdfjQ49sT2aBYj85h8CK6/XXjg5I0eVmtCD2fcK7C/Gh5EDs5BQlZ9ykg==" algorithmName="SHA-512" password="CC35"/>
  <autoFilter ref="C122:K22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145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1700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23. 3. 2021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6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37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39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40</v>
      </c>
      <c r="E30" s="38"/>
      <c r="F30" s="38"/>
      <c r="G30" s="38"/>
      <c r="H30" s="38"/>
      <c r="I30" s="154"/>
      <c r="J30" s="166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42</v>
      </c>
      <c r="G32" s="38"/>
      <c r="H32" s="38"/>
      <c r="I32" s="168" t="s">
        <v>41</v>
      </c>
      <c r="J32" s="167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44</v>
      </c>
      <c r="E33" s="152" t="s">
        <v>45</v>
      </c>
      <c r="F33" s="170">
        <f>ROUND((SUM(BE123:BE195)),  2)</f>
        <v>0</v>
      </c>
      <c r="G33" s="38"/>
      <c r="H33" s="38"/>
      <c r="I33" s="171">
        <v>0.20999999999999999</v>
      </c>
      <c r="J33" s="170">
        <f>ROUND(((SUM(BE123:BE195))*I33),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46</v>
      </c>
      <c r="F34" s="170">
        <f>ROUND((SUM(BF123:BF195)),  2)</f>
        <v>0</v>
      </c>
      <c r="G34" s="38"/>
      <c r="H34" s="38"/>
      <c r="I34" s="171">
        <v>0.14999999999999999</v>
      </c>
      <c r="J34" s="170">
        <f>ROUND(((SUM(BF123:BF195))*I34),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47</v>
      </c>
      <c r="F35" s="170">
        <f>ROUND((SUM(BG123:BG195)),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48</v>
      </c>
      <c r="F36" s="170">
        <f>ROUND((SUM(BH123:BH195)),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0">
        <f>ROUND((SUM(BI123:BI195)),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50</v>
      </c>
      <c r="E39" s="174"/>
      <c r="F39" s="174"/>
      <c r="G39" s="175" t="s">
        <v>51</v>
      </c>
      <c r="H39" s="176" t="s">
        <v>52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145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SO.701 - Pilíře měření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Litomyšl</v>
      </c>
      <c r="G89" s="40"/>
      <c r="H89" s="40"/>
      <c r="I89" s="156" t="s">
        <v>22</v>
      </c>
      <c r="J89" s="79" t="str">
        <f>IF(J12="","",J12)</f>
        <v>23. 3. 2021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Litomyšl</v>
      </c>
      <c r="G91" s="40"/>
      <c r="H91" s="40"/>
      <c r="I91" s="156" t="s">
        <v>32</v>
      </c>
      <c r="J91" s="36" t="str">
        <f>E21</f>
        <v>K I P spol. s r. 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150</v>
      </c>
      <c r="D94" s="198"/>
      <c r="E94" s="198"/>
      <c r="F94" s="198"/>
      <c r="G94" s="198"/>
      <c r="H94" s="198"/>
      <c r="I94" s="199"/>
      <c r="J94" s="200" t="s">
        <v>151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152</v>
      </c>
      <c r="D96" s="40"/>
      <c r="E96" s="40"/>
      <c r="F96" s="40"/>
      <c r="G96" s="40"/>
      <c r="H96" s="40"/>
      <c r="I96" s="154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153</v>
      </c>
    </row>
    <row r="97" s="9" customFormat="1" ht="24.96" customHeight="1">
      <c r="A97" s="9"/>
      <c r="B97" s="202"/>
      <c r="C97" s="203"/>
      <c r="D97" s="204" t="s">
        <v>1701</v>
      </c>
      <c r="E97" s="205"/>
      <c r="F97" s="205"/>
      <c r="G97" s="205"/>
      <c r="H97" s="205"/>
      <c r="I97" s="206"/>
      <c r="J97" s="207">
        <f>J124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5" customFormat="1" ht="19.92" customHeight="1">
      <c r="A98" s="15"/>
      <c r="B98" s="289"/>
      <c r="C98" s="133"/>
      <c r="D98" s="290" t="s">
        <v>720</v>
      </c>
      <c r="E98" s="291"/>
      <c r="F98" s="291"/>
      <c r="G98" s="291"/>
      <c r="H98" s="291"/>
      <c r="I98" s="292"/>
      <c r="J98" s="293">
        <f>J125</f>
        <v>0</v>
      </c>
      <c r="K98" s="133"/>
      <c r="L98" s="294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="15" customFormat="1" ht="19.92" customHeight="1">
      <c r="A99" s="15"/>
      <c r="B99" s="289"/>
      <c r="C99" s="133"/>
      <c r="D99" s="290" t="s">
        <v>722</v>
      </c>
      <c r="E99" s="291"/>
      <c r="F99" s="291"/>
      <c r="G99" s="291"/>
      <c r="H99" s="291"/>
      <c r="I99" s="292"/>
      <c r="J99" s="293">
        <f>J132</f>
        <v>0</v>
      </c>
      <c r="K99" s="133"/>
      <c r="L99" s="294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="15" customFormat="1" ht="19.92" customHeight="1">
      <c r="A100" s="15"/>
      <c r="B100" s="289"/>
      <c r="C100" s="133"/>
      <c r="D100" s="290" t="s">
        <v>723</v>
      </c>
      <c r="E100" s="291"/>
      <c r="F100" s="291"/>
      <c r="G100" s="291"/>
      <c r="H100" s="291"/>
      <c r="I100" s="292"/>
      <c r="J100" s="293">
        <f>J139</f>
        <v>0</v>
      </c>
      <c r="K100" s="133"/>
      <c r="L100" s="294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="15" customFormat="1" ht="19.92" customHeight="1">
      <c r="A101" s="15"/>
      <c r="B101" s="289"/>
      <c r="C101" s="133"/>
      <c r="D101" s="290" t="s">
        <v>905</v>
      </c>
      <c r="E101" s="291"/>
      <c r="F101" s="291"/>
      <c r="G101" s="291"/>
      <c r="H101" s="291"/>
      <c r="I101" s="292"/>
      <c r="J101" s="293">
        <f>J168</f>
        <v>0</v>
      </c>
      <c r="K101" s="133"/>
      <c r="L101" s="294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="15" customFormat="1" ht="19.92" customHeight="1">
      <c r="A102" s="15"/>
      <c r="B102" s="289"/>
      <c r="C102" s="133"/>
      <c r="D102" s="290" t="s">
        <v>1702</v>
      </c>
      <c r="E102" s="291"/>
      <c r="F102" s="291"/>
      <c r="G102" s="291"/>
      <c r="H102" s="291"/>
      <c r="I102" s="292"/>
      <c r="J102" s="293">
        <f>J175</f>
        <v>0</v>
      </c>
      <c r="K102" s="133"/>
      <c r="L102" s="294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</row>
    <row r="103" s="15" customFormat="1" ht="19.92" customHeight="1">
      <c r="A103" s="15"/>
      <c r="B103" s="289"/>
      <c r="C103" s="133"/>
      <c r="D103" s="290" t="s">
        <v>1703</v>
      </c>
      <c r="E103" s="291"/>
      <c r="F103" s="291"/>
      <c r="G103" s="291"/>
      <c r="H103" s="291"/>
      <c r="I103" s="292"/>
      <c r="J103" s="293">
        <f>J177</f>
        <v>0</v>
      </c>
      <c r="K103" s="133"/>
      <c r="L103" s="294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92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95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157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3.25" customHeight="1">
      <c r="A113" s="38"/>
      <c r="B113" s="39"/>
      <c r="C113" s="40"/>
      <c r="D113" s="40"/>
      <c r="E113" s="196" t="str">
        <f>E7</f>
        <v>Zainvestování území pro RD v lokalitě Babka Litomyšl, REVIZE Č.1. – 03/2021</v>
      </c>
      <c r="F113" s="32"/>
      <c r="G113" s="32"/>
      <c r="H113" s="32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145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SO.701 - Pilíře měření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Litomyšl</v>
      </c>
      <c r="G117" s="40"/>
      <c r="H117" s="40"/>
      <c r="I117" s="156" t="s">
        <v>22</v>
      </c>
      <c r="J117" s="79" t="str">
        <f>IF(J12="","",J12)</f>
        <v>23. 3. 2021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Město Litomyšl</v>
      </c>
      <c r="G119" s="40"/>
      <c r="H119" s="40"/>
      <c r="I119" s="156" t="s">
        <v>32</v>
      </c>
      <c r="J119" s="36" t="str">
        <f>E21</f>
        <v>K I P spol. s r. 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156" t="s">
        <v>37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0" customFormat="1" ht="29.28" customHeight="1">
      <c r="A122" s="209"/>
      <c r="B122" s="210"/>
      <c r="C122" s="211" t="s">
        <v>158</v>
      </c>
      <c r="D122" s="212" t="s">
        <v>65</v>
      </c>
      <c r="E122" s="212" t="s">
        <v>61</v>
      </c>
      <c r="F122" s="212" t="s">
        <v>62</v>
      </c>
      <c r="G122" s="212" t="s">
        <v>159</v>
      </c>
      <c r="H122" s="212" t="s">
        <v>160</v>
      </c>
      <c r="I122" s="213" t="s">
        <v>161</v>
      </c>
      <c r="J122" s="214" t="s">
        <v>151</v>
      </c>
      <c r="K122" s="215" t="s">
        <v>162</v>
      </c>
      <c r="L122" s="216"/>
      <c r="M122" s="100" t="s">
        <v>1</v>
      </c>
      <c r="N122" s="101" t="s">
        <v>44</v>
      </c>
      <c r="O122" s="101" t="s">
        <v>163</v>
      </c>
      <c r="P122" s="101" t="s">
        <v>164</v>
      </c>
      <c r="Q122" s="101" t="s">
        <v>165</v>
      </c>
      <c r="R122" s="101" t="s">
        <v>166</v>
      </c>
      <c r="S122" s="101" t="s">
        <v>167</v>
      </c>
      <c r="T122" s="102" t="s">
        <v>168</v>
      </c>
      <c r="U122" s="209"/>
      <c r="V122" s="209"/>
      <c r="W122" s="209"/>
      <c r="X122" s="209"/>
      <c r="Y122" s="209"/>
      <c r="Z122" s="209"/>
      <c r="AA122" s="209"/>
      <c r="AB122" s="209"/>
      <c r="AC122" s="209"/>
      <c r="AD122" s="209"/>
      <c r="AE122" s="209"/>
    </row>
    <row r="123" s="2" customFormat="1" ht="22.8" customHeight="1">
      <c r="A123" s="38"/>
      <c r="B123" s="39"/>
      <c r="C123" s="107" t="s">
        <v>169</v>
      </c>
      <c r="D123" s="40"/>
      <c r="E123" s="40"/>
      <c r="F123" s="40"/>
      <c r="G123" s="40"/>
      <c r="H123" s="40"/>
      <c r="I123" s="154"/>
      <c r="J123" s="217">
        <f>BK123</f>
        <v>0</v>
      </c>
      <c r="K123" s="40"/>
      <c r="L123" s="44"/>
      <c r="M123" s="103"/>
      <c r="N123" s="218"/>
      <c r="O123" s="104"/>
      <c r="P123" s="219">
        <f>P124</f>
        <v>0</v>
      </c>
      <c r="Q123" s="104"/>
      <c r="R123" s="219">
        <f>R124</f>
        <v>26.133149999999997</v>
      </c>
      <c r="S123" s="104"/>
      <c r="T123" s="220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79</v>
      </c>
      <c r="AU123" s="17" t="s">
        <v>153</v>
      </c>
      <c r="BK123" s="221">
        <f>BK124</f>
        <v>0</v>
      </c>
    </row>
    <row r="124" s="11" customFormat="1" ht="25.92" customHeight="1">
      <c r="A124" s="11"/>
      <c r="B124" s="222"/>
      <c r="C124" s="223"/>
      <c r="D124" s="224" t="s">
        <v>79</v>
      </c>
      <c r="E124" s="225" t="s">
        <v>728</v>
      </c>
      <c r="F124" s="225" t="s">
        <v>139</v>
      </c>
      <c r="G124" s="223"/>
      <c r="H124" s="223"/>
      <c r="I124" s="226"/>
      <c r="J124" s="227">
        <f>BK124</f>
        <v>0</v>
      </c>
      <c r="K124" s="223"/>
      <c r="L124" s="228"/>
      <c r="M124" s="229"/>
      <c r="N124" s="230"/>
      <c r="O124" s="230"/>
      <c r="P124" s="231">
        <f>P125+P132+P139+P168+P175+P177</f>
        <v>0</v>
      </c>
      <c r="Q124" s="230"/>
      <c r="R124" s="231">
        <f>R125+R132+R139+R168+R175+R177</f>
        <v>26.133149999999997</v>
      </c>
      <c r="S124" s="230"/>
      <c r="T124" s="232">
        <f>T125+T132+T139+T168+T175+T177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3" t="s">
        <v>87</v>
      </c>
      <c r="AT124" s="234" t="s">
        <v>79</v>
      </c>
      <c r="AU124" s="234" t="s">
        <v>80</v>
      </c>
      <c r="AY124" s="233" t="s">
        <v>170</v>
      </c>
      <c r="BK124" s="235">
        <f>BK125+BK132+BK139+BK168+BK175+BK177</f>
        <v>0</v>
      </c>
    </row>
    <row r="125" s="11" customFormat="1" ht="22.8" customHeight="1">
      <c r="A125" s="11"/>
      <c r="B125" s="222"/>
      <c r="C125" s="223"/>
      <c r="D125" s="224" t="s">
        <v>79</v>
      </c>
      <c r="E125" s="295" t="s">
        <v>469</v>
      </c>
      <c r="F125" s="295" t="s">
        <v>729</v>
      </c>
      <c r="G125" s="223"/>
      <c r="H125" s="223"/>
      <c r="I125" s="226"/>
      <c r="J125" s="296">
        <f>BK125</f>
        <v>0</v>
      </c>
      <c r="K125" s="223"/>
      <c r="L125" s="228"/>
      <c r="M125" s="229"/>
      <c r="N125" s="230"/>
      <c r="O125" s="230"/>
      <c r="P125" s="231">
        <f>SUM(P126:P131)</f>
        <v>0</v>
      </c>
      <c r="Q125" s="230"/>
      <c r="R125" s="231">
        <f>SUM(R126:R131)</f>
        <v>0</v>
      </c>
      <c r="S125" s="230"/>
      <c r="T125" s="232">
        <f>SUM(T126:T131)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33" t="s">
        <v>87</v>
      </c>
      <c r="AT125" s="234" t="s">
        <v>79</v>
      </c>
      <c r="AU125" s="234" t="s">
        <v>87</v>
      </c>
      <c r="AY125" s="233" t="s">
        <v>170</v>
      </c>
      <c r="BK125" s="235">
        <f>SUM(BK126:BK131)</f>
        <v>0</v>
      </c>
    </row>
    <row r="126" s="2" customFormat="1" ht="16.5" customHeight="1">
      <c r="A126" s="38"/>
      <c r="B126" s="39"/>
      <c r="C126" s="236" t="s">
        <v>87</v>
      </c>
      <c r="D126" s="236" t="s">
        <v>171</v>
      </c>
      <c r="E126" s="237" t="s">
        <v>1704</v>
      </c>
      <c r="F126" s="238" t="s">
        <v>1705</v>
      </c>
      <c r="G126" s="239" t="s">
        <v>732</v>
      </c>
      <c r="H126" s="240">
        <v>26.901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45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175</v>
      </c>
      <c r="AT126" s="248" t="s">
        <v>171</v>
      </c>
      <c r="AU126" s="248" t="s">
        <v>89</v>
      </c>
      <c r="AY126" s="17" t="s">
        <v>170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87</v>
      </c>
      <c r="BK126" s="249">
        <f>ROUND(I126*H126,2)</f>
        <v>0</v>
      </c>
      <c r="BL126" s="17" t="s">
        <v>175</v>
      </c>
      <c r="BM126" s="248" t="s">
        <v>89</v>
      </c>
    </row>
    <row r="127" s="13" customFormat="1">
      <c r="A127" s="13"/>
      <c r="B127" s="264"/>
      <c r="C127" s="265"/>
      <c r="D127" s="250" t="s">
        <v>178</v>
      </c>
      <c r="E127" s="266" t="s">
        <v>1</v>
      </c>
      <c r="F127" s="267" t="s">
        <v>1706</v>
      </c>
      <c r="G127" s="265"/>
      <c r="H127" s="268">
        <v>5.04</v>
      </c>
      <c r="I127" s="269"/>
      <c r="J127" s="265"/>
      <c r="K127" s="265"/>
      <c r="L127" s="270"/>
      <c r="M127" s="271"/>
      <c r="N127" s="272"/>
      <c r="O127" s="272"/>
      <c r="P127" s="272"/>
      <c r="Q127" s="272"/>
      <c r="R127" s="272"/>
      <c r="S127" s="272"/>
      <c r="T127" s="27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74" t="s">
        <v>178</v>
      </c>
      <c r="AU127" s="274" t="s">
        <v>89</v>
      </c>
      <c r="AV127" s="13" t="s">
        <v>89</v>
      </c>
      <c r="AW127" s="13" t="s">
        <v>36</v>
      </c>
      <c r="AX127" s="13" t="s">
        <v>80</v>
      </c>
      <c r="AY127" s="274" t="s">
        <v>170</v>
      </c>
    </row>
    <row r="128" s="13" customFormat="1">
      <c r="A128" s="13"/>
      <c r="B128" s="264"/>
      <c r="C128" s="265"/>
      <c r="D128" s="250" t="s">
        <v>178</v>
      </c>
      <c r="E128" s="266" t="s">
        <v>1</v>
      </c>
      <c r="F128" s="267" t="s">
        <v>1707</v>
      </c>
      <c r="G128" s="265"/>
      <c r="H128" s="268">
        <v>4.6619999999999999</v>
      </c>
      <c r="I128" s="269"/>
      <c r="J128" s="265"/>
      <c r="K128" s="265"/>
      <c r="L128" s="270"/>
      <c r="M128" s="271"/>
      <c r="N128" s="272"/>
      <c r="O128" s="272"/>
      <c r="P128" s="272"/>
      <c r="Q128" s="272"/>
      <c r="R128" s="272"/>
      <c r="S128" s="272"/>
      <c r="T128" s="27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74" t="s">
        <v>178</v>
      </c>
      <c r="AU128" s="274" t="s">
        <v>89</v>
      </c>
      <c r="AV128" s="13" t="s">
        <v>89</v>
      </c>
      <c r="AW128" s="13" t="s">
        <v>36</v>
      </c>
      <c r="AX128" s="13" t="s">
        <v>80</v>
      </c>
      <c r="AY128" s="274" t="s">
        <v>170</v>
      </c>
    </row>
    <row r="129" s="13" customFormat="1">
      <c r="A129" s="13"/>
      <c r="B129" s="264"/>
      <c r="C129" s="265"/>
      <c r="D129" s="250" t="s">
        <v>178</v>
      </c>
      <c r="E129" s="266" t="s">
        <v>1</v>
      </c>
      <c r="F129" s="267" t="s">
        <v>1708</v>
      </c>
      <c r="G129" s="265"/>
      <c r="H129" s="268">
        <v>10.101000000000001</v>
      </c>
      <c r="I129" s="269"/>
      <c r="J129" s="265"/>
      <c r="K129" s="265"/>
      <c r="L129" s="270"/>
      <c r="M129" s="271"/>
      <c r="N129" s="272"/>
      <c r="O129" s="272"/>
      <c r="P129" s="272"/>
      <c r="Q129" s="272"/>
      <c r="R129" s="272"/>
      <c r="S129" s="272"/>
      <c r="T129" s="27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74" t="s">
        <v>178</v>
      </c>
      <c r="AU129" s="274" t="s">
        <v>89</v>
      </c>
      <c r="AV129" s="13" t="s">
        <v>89</v>
      </c>
      <c r="AW129" s="13" t="s">
        <v>36</v>
      </c>
      <c r="AX129" s="13" t="s">
        <v>80</v>
      </c>
      <c r="AY129" s="274" t="s">
        <v>170</v>
      </c>
    </row>
    <row r="130" s="13" customFormat="1">
      <c r="A130" s="13"/>
      <c r="B130" s="264"/>
      <c r="C130" s="265"/>
      <c r="D130" s="250" t="s">
        <v>178</v>
      </c>
      <c r="E130" s="266" t="s">
        <v>1</v>
      </c>
      <c r="F130" s="267" t="s">
        <v>1709</v>
      </c>
      <c r="G130" s="265"/>
      <c r="H130" s="268">
        <v>7.0979999999999999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4" t="s">
        <v>178</v>
      </c>
      <c r="AU130" s="274" t="s">
        <v>89</v>
      </c>
      <c r="AV130" s="13" t="s">
        <v>89</v>
      </c>
      <c r="AW130" s="13" t="s">
        <v>36</v>
      </c>
      <c r="AX130" s="13" t="s">
        <v>80</v>
      </c>
      <c r="AY130" s="274" t="s">
        <v>170</v>
      </c>
    </row>
    <row r="131" s="14" customFormat="1">
      <c r="A131" s="14"/>
      <c r="B131" s="275"/>
      <c r="C131" s="276"/>
      <c r="D131" s="250" t="s">
        <v>178</v>
      </c>
      <c r="E131" s="277" t="s">
        <v>1</v>
      </c>
      <c r="F131" s="278" t="s">
        <v>186</v>
      </c>
      <c r="G131" s="276"/>
      <c r="H131" s="279">
        <v>26.901</v>
      </c>
      <c r="I131" s="280"/>
      <c r="J131" s="276"/>
      <c r="K131" s="276"/>
      <c r="L131" s="281"/>
      <c r="M131" s="282"/>
      <c r="N131" s="283"/>
      <c r="O131" s="283"/>
      <c r="P131" s="283"/>
      <c r="Q131" s="283"/>
      <c r="R131" s="283"/>
      <c r="S131" s="283"/>
      <c r="T131" s="28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85" t="s">
        <v>178</v>
      </c>
      <c r="AU131" s="285" t="s">
        <v>89</v>
      </c>
      <c r="AV131" s="14" t="s">
        <v>175</v>
      </c>
      <c r="AW131" s="14" t="s">
        <v>36</v>
      </c>
      <c r="AX131" s="14" t="s">
        <v>87</v>
      </c>
      <c r="AY131" s="285" t="s">
        <v>170</v>
      </c>
    </row>
    <row r="132" s="11" customFormat="1" ht="22.8" customHeight="1">
      <c r="A132" s="11"/>
      <c r="B132" s="222"/>
      <c r="C132" s="223"/>
      <c r="D132" s="224" t="s">
        <v>79</v>
      </c>
      <c r="E132" s="295" t="s">
        <v>253</v>
      </c>
      <c r="F132" s="295" t="s">
        <v>753</v>
      </c>
      <c r="G132" s="223"/>
      <c r="H132" s="223"/>
      <c r="I132" s="226"/>
      <c r="J132" s="296">
        <f>BK132</f>
        <v>0</v>
      </c>
      <c r="K132" s="223"/>
      <c r="L132" s="228"/>
      <c r="M132" s="229"/>
      <c r="N132" s="230"/>
      <c r="O132" s="230"/>
      <c r="P132" s="231">
        <f>SUM(P133:P138)</f>
        <v>0</v>
      </c>
      <c r="Q132" s="230"/>
      <c r="R132" s="231">
        <f>SUM(R133:R138)</f>
        <v>0</v>
      </c>
      <c r="S132" s="230"/>
      <c r="T132" s="232">
        <f>SUM(T133:T138)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33" t="s">
        <v>87</v>
      </c>
      <c r="AT132" s="234" t="s">
        <v>79</v>
      </c>
      <c r="AU132" s="234" t="s">
        <v>87</v>
      </c>
      <c r="AY132" s="233" t="s">
        <v>170</v>
      </c>
      <c r="BK132" s="235">
        <f>SUM(BK133:BK138)</f>
        <v>0</v>
      </c>
    </row>
    <row r="133" s="2" customFormat="1" ht="16.5" customHeight="1">
      <c r="A133" s="38"/>
      <c r="B133" s="39"/>
      <c r="C133" s="236" t="s">
        <v>89</v>
      </c>
      <c r="D133" s="236" t="s">
        <v>171</v>
      </c>
      <c r="E133" s="237" t="s">
        <v>757</v>
      </c>
      <c r="F133" s="238" t="s">
        <v>758</v>
      </c>
      <c r="G133" s="239" t="s">
        <v>732</v>
      </c>
      <c r="H133" s="240">
        <v>8.4299999999999997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45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175</v>
      </c>
      <c r="AT133" s="248" t="s">
        <v>171</v>
      </c>
      <c r="AU133" s="248" t="s">
        <v>89</v>
      </c>
      <c r="AY133" s="17" t="s">
        <v>170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87</v>
      </c>
      <c r="BK133" s="249">
        <f>ROUND(I133*H133,2)</f>
        <v>0</v>
      </c>
      <c r="BL133" s="17" t="s">
        <v>175</v>
      </c>
      <c r="BM133" s="248" t="s">
        <v>175</v>
      </c>
    </row>
    <row r="134" s="13" customFormat="1">
      <c r="A134" s="13"/>
      <c r="B134" s="264"/>
      <c r="C134" s="265"/>
      <c r="D134" s="250" t="s">
        <v>178</v>
      </c>
      <c r="E134" s="266" t="s">
        <v>1</v>
      </c>
      <c r="F134" s="267" t="s">
        <v>1710</v>
      </c>
      <c r="G134" s="265"/>
      <c r="H134" s="268">
        <v>8.4299999999999997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4" t="s">
        <v>178</v>
      </c>
      <c r="AU134" s="274" t="s">
        <v>89</v>
      </c>
      <c r="AV134" s="13" t="s">
        <v>89</v>
      </c>
      <c r="AW134" s="13" t="s">
        <v>36</v>
      </c>
      <c r="AX134" s="13" t="s">
        <v>80</v>
      </c>
      <c r="AY134" s="274" t="s">
        <v>170</v>
      </c>
    </row>
    <row r="135" s="14" customFormat="1">
      <c r="A135" s="14"/>
      <c r="B135" s="275"/>
      <c r="C135" s="276"/>
      <c r="D135" s="250" t="s">
        <v>178</v>
      </c>
      <c r="E135" s="277" t="s">
        <v>1</v>
      </c>
      <c r="F135" s="278" t="s">
        <v>186</v>
      </c>
      <c r="G135" s="276"/>
      <c r="H135" s="279">
        <v>8.4299999999999997</v>
      </c>
      <c r="I135" s="280"/>
      <c r="J135" s="276"/>
      <c r="K135" s="276"/>
      <c r="L135" s="281"/>
      <c r="M135" s="282"/>
      <c r="N135" s="283"/>
      <c r="O135" s="283"/>
      <c r="P135" s="283"/>
      <c r="Q135" s="283"/>
      <c r="R135" s="283"/>
      <c r="S135" s="283"/>
      <c r="T135" s="28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85" t="s">
        <v>178</v>
      </c>
      <c r="AU135" s="285" t="s">
        <v>89</v>
      </c>
      <c r="AV135" s="14" t="s">
        <v>175</v>
      </c>
      <c r="AW135" s="14" t="s">
        <v>36</v>
      </c>
      <c r="AX135" s="14" t="s">
        <v>87</v>
      </c>
      <c r="AY135" s="285" t="s">
        <v>170</v>
      </c>
    </row>
    <row r="136" s="2" customFormat="1" ht="16.5" customHeight="1">
      <c r="A136" s="38"/>
      <c r="B136" s="39"/>
      <c r="C136" s="236" t="s">
        <v>197</v>
      </c>
      <c r="D136" s="236" t="s">
        <v>171</v>
      </c>
      <c r="E136" s="237" t="s">
        <v>1711</v>
      </c>
      <c r="F136" s="238" t="s">
        <v>1712</v>
      </c>
      <c r="G136" s="239" t="s">
        <v>732</v>
      </c>
      <c r="H136" s="240">
        <v>8.4299999999999997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45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175</v>
      </c>
      <c r="AT136" s="248" t="s">
        <v>171</v>
      </c>
      <c r="AU136" s="248" t="s">
        <v>89</v>
      </c>
      <c r="AY136" s="17" t="s">
        <v>170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87</v>
      </c>
      <c r="BK136" s="249">
        <f>ROUND(I136*H136,2)</f>
        <v>0</v>
      </c>
      <c r="BL136" s="17" t="s">
        <v>175</v>
      </c>
      <c r="BM136" s="248" t="s">
        <v>200</v>
      </c>
    </row>
    <row r="137" s="13" customFormat="1">
      <c r="A137" s="13"/>
      <c r="B137" s="264"/>
      <c r="C137" s="265"/>
      <c r="D137" s="250" t="s">
        <v>178</v>
      </c>
      <c r="E137" s="266" t="s">
        <v>1</v>
      </c>
      <c r="F137" s="267" t="s">
        <v>1713</v>
      </c>
      <c r="G137" s="265"/>
      <c r="H137" s="268">
        <v>8.4299999999999997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4" t="s">
        <v>178</v>
      </c>
      <c r="AU137" s="274" t="s">
        <v>89</v>
      </c>
      <c r="AV137" s="13" t="s">
        <v>89</v>
      </c>
      <c r="AW137" s="13" t="s">
        <v>36</v>
      </c>
      <c r="AX137" s="13" t="s">
        <v>80</v>
      </c>
      <c r="AY137" s="274" t="s">
        <v>170</v>
      </c>
    </row>
    <row r="138" s="14" customFormat="1">
      <c r="A138" s="14"/>
      <c r="B138" s="275"/>
      <c r="C138" s="276"/>
      <c r="D138" s="250" t="s">
        <v>178</v>
      </c>
      <c r="E138" s="277" t="s">
        <v>1</v>
      </c>
      <c r="F138" s="278" t="s">
        <v>186</v>
      </c>
      <c r="G138" s="276"/>
      <c r="H138" s="279">
        <v>8.4299999999999997</v>
      </c>
      <c r="I138" s="280"/>
      <c r="J138" s="276"/>
      <c r="K138" s="276"/>
      <c r="L138" s="281"/>
      <c r="M138" s="282"/>
      <c r="N138" s="283"/>
      <c r="O138" s="283"/>
      <c r="P138" s="283"/>
      <c r="Q138" s="283"/>
      <c r="R138" s="283"/>
      <c r="S138" s="283"/>
      <c r="T138" s="28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5" t="s">
        <v>178</v>
      </c>
      <c r="AU138" s="285" t="s">
        <v>89</v>
      </c>
      <c r="AV138" s="14" t="s">
        <v>175</v>
      </c>
      <c r="AW138" s="14" t="s">
        <v>36</v>
      </c>
      <c r="AX138" s="14" t="s">
        <v>87</v>
      </c>
      <c r="AY138" s="285" t="s">
        <v>170</v>
      </c>
    </row>
    <row r="139" s="11" customFormat="1" ht="22.8" customHeight="1">
      <c r="A139" s="11"/>
      <c r="B139" s="222"/>
      <c r="C139" s="223"/>
      <c r="D139" s="224" t="s">
        <v>79</v>
      </c>
      <c r="E139" s="295" t="s">
        <v>502</v>
      </c>
      <c r="F139" s="295" t="s">
        <v>760</v>
      </c>
      <c r="G139" s="223"/>
      <c r="H139" s="223"/>
      <c r="I139" s="226"/>
      <c r="J139" s="296">
        <f>BK139</f>
        <v>0</v>
      </c>
      <c r="K139" s="223"/>
      <c r="L139" s="228"/>
      <c r="M139" s="229"/>
      <c r="N139" s="230"/>
      <c r="O139" s="230"/>
      <c r="P139" s="231">
        <f>SUM(P140:P167)</f>
        <v>0</v>
      </c>
      <c r="Q139" s="230"/>
      <c r="R139" s="231">
        <f>SUM(R140:R167)</f>
        <v>18.660499999999999</v>
      </c>
      <c r="S139" s="230"/>
      <c r="T139" s="232">
        <f>SUM(T140:T167)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33" t="s">
        <v>87</v>
      </c>
      <c r="AT139" s="234" t="s">
        <v>79</v>
      </c>
      <c r="AU139" s="234" t="s">
        <v>87</v>
      </c>
      <c r="AY139" s="233" t="s">
        <v>170</v>
      </c>
      <c r="BK139" s="235">
        <f>SUM(BK140:BK167)</f>
        <v>0</v>
      </c>
    </row>
    <row r="140" s="2" customFormat="1" ht="16.5" customHeight="1">
      <c r="A140" s="38"/>
      <c r="B140" s="39"/>
      <c r="C140" s="236" t="s">
        <v>175</v>
      </c>
      <c r="D140" s="236" t="s">
        <v>171</v>
      </c>
      <c r="E140" s="237" t="s">
        <v>1714</v>
      </c>
      <c r="F140" s="238" t="s">
        <v>1715</v>
      </c>
      <c r="G140" s="239" t="s">
        <v>732</v>
      </c>
      <c r="H140" s="240">
        <v>11.662000000000001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45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175</v>
      </c>
      <c r="AT140" s="248" t="s">
        <v>171</v>
      </c>
      <c r="AU140" s="248" t="s">
        <v>89</v>
      </c>
      <c r="AY140" s="17" t="s">
        <v>170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87</v>
      </c>
      <c r="BK140" s="249">
        <f>ROUND(I140*H140,2)</f>
        <v>0</v>
      </c>
      <c r="BL140" s="17" t="s">
        <v>175</v>
      </c>
      <c r="BM140" s="248" t="s">
        <v>214</v>
      </c>
    </row>
    <row r="141" s="12" customFormat="1">
      <c r="A141" s="12"/>
      <c r="B141" s="254"/>
      <c r="C141" s="255"/>
      <c r="D141" s="250" t="s">
        <v>178</v>
      </c>
      <c r="E141" s="256" t="s">
        <v>1</v>
      </c>
      <c r="F141" s="257" t="s">
        <v>1716</v>
      </c>
      <c r="G141" s="255"/>
      <c r="H141" s="256" t="s">
        <v>1</v>
      </c>
      <c r="I141" s="258"/>
      <c r="J141" s="255"/>
      <c r="K141" s="255"/>
      <c r="L141" s="259"/>
      <c r="M141" s="260"/>
      <c r="N141" s="261"/>
      <c r="O141" s="261"/>
      <c r="P141" s="261"/>
      <c r="Q141" s="261"/>
      <c r="R141" s="261"/>
      <c r="S141" s="261"/>
      <c r="T141" s="26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3" t="s">
        <v>178</v>
      </c>
      <c r="AU141" s="263" t="s">
        <v>89</v>
      </c>
      <c r="AV141" s="12" t="s">
        <v>87</v>
      </c>
      <c r="AW141" s="12" t="s">
        <v>36</v>
      </c>
      <c r="AX141" s="12" t="s">
        <v>80</v>
      </c>
      <c r="AY141" s="263" t="s">
        <v>170</v>
      </c>
    </row>
    <row r="142" s="13" customFormat="1">
      <c r="A142" s="13"/>
      <c r="B142" s="264"/>
      <c r="C142" s="265"/>
      <c r="D142" s="250" t="s">
        <v>178</v>
      </c>
      <c r="E142" s="266" t="s">
        <v>1</v>
      </c>
      <c r="F142" s="267" t="s">
        <v>1717</v>
      </c>
      <c r="G142" s="265"/>
      <c r="H142" s="268">
        <v>1.565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4" t="s">
        <v>178</v>
      </c>
      <c r="AU142" s="274" t="s">
        <v>89</v>
      </c>
      <c r="AV142" s="13" t="s">
        <v>89</v>
      </c>
      <c r="AW142" s="13" t="s">
        <v>36</v>
      </c>
      <c r="AX142" s="13" t="s">
        <v>80</v>
      </c>
      <c r="AY142" s="274" t="s">
        <v>170</v>
      </c>
    </row>
    <row r="143" s="13" customFormat="1">
      <c r="A143" s="13"/>
      <c r="B143" s="264"/>
      <c r="C143" s="265"/>
      <c r="D143" s="250" t="s">
        <v>178</v>
      </c>
      <c r="E143" s="266" t="s">
        <v>1</v>
      </c>
      <c r="F143" s="267" t="s">
        <v>1718</v>
      </c>
      <c r="G143" s="265"/>
      <c r="H143" s="268">
        <v>1.7330000000000001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4" t="s">
        <v>178</v>
      </c>
      <c r="AU143" s="274" t="s">
        <v>89</v>
      </c>
      <c r="AV143" s="13" t="s">
        <v>89</v>
      </c>
      <c r="AW143" s="13" t="s">
        <v>36</v>
      </c>
      <c r="AX143" s="13" t="s">
        <v>80</v>
      </c>
      <c r="AY143" s="274" t="s">
        <v>170</v>
      </c>
    </row>
    <row r="144" s="13" customFormat="1">
      <c r="A144" s="13"/>
      <c r="B144" s="264"/>
      <c r="C144" s="265"/>
      <c r="D144" s="250" t="s">
        <v>178</v>
      </c>
      <c r="E144" s="266" t="s">
        <v>1</v>
      </c>
      <c r="F144" s="267" t="s">
        <v>1719</v>
      </c>
      <c r="G144" s="265"/>
      <c r="H144" s="268">
        <v>3.2629999999999999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4" t="s">
        <v>178</v>
      </c>
      <c r="AU144" s="274" t="s">
        <v>89</v>
      </c>
      <c r="AV144" s="13" t="s">
        <v>89</v>
      </c>
      <c r="AW144" s="13" t="s">
        <v>36</v>
      </c>
      <c r="AX144" s="13" t="s">
        <v>80</v>
      </c>
      <c r="AY144" s="274" t="s">
        <v>170</v>
      </c>
    </row>
    <row r="145" s="13" customFormat="1">
      <c r="A145" s="13"/>
      <c r="B145" s="264"/>
      <c r="C145" s="265"/>
      <c r="D145" s="250" t="s">
        <v>178</v>
      </c>
      <c r="E145" s="266" t="s">
        <v>1</v>
      </c>
      <c r="F145" s="267" t="s">
        <v>1720</v>
      </c>
      <c r="G145" s="265"/>
      <c r="H145" s="268">
        <v>2.5099999999999998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4" t="s">
        <v>178</v>
      </c>
      <c r="AU145" s="274" t="s">
        <v>89</v>
      </c>
      <c r="AV145" s="13" t="s">
        <v>89</v>
      </c>
      <c r="AW145" s="13" t="s">
        <v>36</v>
      </c>
      <c r="AX145" s="13" t="s">
        <v>80</v>
      </c>
      <c r="AY145" s="274" t="s">
        <v>170</v>
      </c>
    </row>
    <row r="146" s="13" customFormat="1">
      <c r="A146" s="13"/>
      <c r="B146" s="264"/>
      <c r="C146" s="265"/>
      <c r="D146" s="250" t="s">
        <v>178</v>
      </c>
      <c r="E146" s="266" t="s">
        <v>1</v>
      </c>
      <c r="F146" s="267" t="s">
        <v>1721</v>
      </c>
      <c r="G146" s="265"/>
      <c r="H146" s="268">
        <v>0.44700000000000001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4" t="s">
        <v>178</v>
      </c>
      <c r="AU146" s="274" t="s">
        <v>89</v>
      </c>
      <c r="AV146" s="13" t="s">
        <v>89</v>
      </c>
      <c r="AW146" s="13" t="s">
        <v>36</v>
      </c>
      <c r="AX146" s="13" t="s">
        <v>80</v>
      </c>
      <c r="AY146" s="274" t="s">
        <v>170</v>
      </c>
    </row>
    <row r="147" s="13" customFormat="1">
      <c r="A147" s="13"/>
      <c r="B147" s="264"/>
      <c r="C147" s="265"/>
      <c r="D147" s="250" t="s">
        <v>178</v>
      </c>
      <c r="E147" s="266" t="s">
        <v>1</v>
      </c>
      <c r="F147" s="267" t="s">
        <v>1722</v>
      </c>
      <c r="G147" s="265"/>
      <c r="H147" s="268">
        <v>0.495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4" t="s">
        <v>178</v>
      </c>
      <c r="AU147" s="274" t="s">
        <v>89</v>
      </c>
      <c r="AV147" s="13" t="s">
        <v>89</v>
      </c>
      <c r="AW147" s="13" t="s">
        <v>36</v>
      </c>
      <c r="AX147" s="13" t="s">
        <v>80</v>
      </c>
      <c r="AY147" s="274" t="s">
        <v>170</v>
      </c>
    </row>
    <row r="148" s="13" customFormat="1">
      <c r="A148" s="13"/>
      <c r="B148" s="264"/>
      <c r="C148" s="265"/>
      <c r="D148" s="250" t="s">
        <v>178</v>
      </c>
      <c r="E148" s="266" t="s">
        <v>1</v>
      </c>
      <c r="F148" s="267" t="s">
        <v>1723</v>
      </c>
      <c r="G148" s="265"/>
      <c r="H148" s="268">
        <v>0.93200000000000005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4" t="s">
        <v>178</v>
      </c>
      <c r="AU148" s="274" t="s">
        <v>89</v>
      </c>
      <c r="AV148" s="13" t="s">
        <v>89</v>
      </c>
      <c r="AW148" s="13" t="s">
        <v>36</v>
      </c>
      <c r="AX148" s="13" t="s">
        <v>80</v>
      </c>
      <c r="AY148" s="274" t="s">
        <v>170</v>
      </c>
    </row>
    <row r="149" s="13" customFormat="1">
      <c r="A149" s="13"/>
      <c r="B149" s="264"/>
      <c r="C149" s="265"/>
      <c r="D149" s="250" t="s">
        <v>178</v>
      </c>
      <c r="E149" s="266" t="s">
        <v>1</v>
      </c>
      <c r="F149" s="267" t="s">
        <v>1724</v>
      </c>
      <c r="G149" s="265"/>
      <c r="H149" s="268">
        <v>0.71699999999999997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4" t="s">
        <v>178</v>
      </c>
      <c r="AU149" s="274" t="s">
        <v>89</v>
      </c>
      <c r="AV149" s="13" t="s">
        <v>89</v>
      </c>
      <c r="AW149" s="13" t="s">
        <v>36</v>
      </c>
      <c r="AX149" s="13" t="s">
        <v>80</v>
      </c>
      <c r="AY149" s="274" t="s">
        <v>170</v>
      </c>
    </row>
    <row r="150" s="14" customFormat="1">
      <c r="A150" s="14"/>
      <c r="B150" s="275"/>
      <c r="C150" s="276"/>
      <c r="D150" s="250" t="s">
        <v>178</v>
      </c>
      <c r="E150" s="277" t="s">
        <v>1</v>
      </c>
      <c r="F150" s="278" t="s">
        <v>186</v>
      </c>
      <c r="G150" s="276"/>
      <c r="H150" s="279">
        <v>11.661999999999999</v>
      </c>
      <c r="I150" s="280"/>
      <c r="J150" s="276"/>
      <c r="K150" s="276"/>
      <c r="L150" s="281"/>
      <c r="M150" s="282"/>
      <c r="N150" s="283"/>
      <c r="O150" s="283"/>
      <c r="P150" s="283"/>
      <c r="Q150" s="283"/>
      <c r="R150" s="283"/>
      <c r="S150" s="283"/>
      <c r="T150" s="28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5" t="s">
        <v>178</v>
      </c>
      <c r="AU150" s="285" t="s">
        <v>89</v>
      </c>
      <c r="AV150" s="14" t="s">
        <v>175</v>
      </c>
      <c r="AW150" s="14" t="s">
        <v>36</v>
      </c>
      <c r="AX150" s="14" t="s">
        <v>87</v>
      </c>
      <c r="AY150" s="285" t="s">
        <v>170</v>
      </c>
    </row>
    <row r="151" s="2" customFormat="1" ht="16.5" customHeight="1">
      <c r="A151" s="38"/>
      <c r="B151" s="39"/>
      <c r="C151" s="302" t="s">
        <v>226</v>
      </c>
      <c r="D151" s="302" t="s">
        <v>269</v>
      </c>
      <c r="E151" s="303" t="s">
        <v>1725</v>
      </c>
      <c r="F151" s="304" t="s">
        <v>1726</v>
      </c>
      <c r="G151" s="305" t="s">
        <v>778</v>
      </c>
      <c r="H151" s="306">
        <v>17.289999999999999</v>
      </c>
      <c r="I151" s="307"/>
      <c r="J151" s="308">
        <f>ROUND(I151*H151,2)</f>
        <v>0</v>
      </c>
      <c r="K151" s="309"/>
      <c r="L151" s="310"/>
      <c r="M151" s="311" t="s">
        <v>1</v>
      </c>
      <c r="N151" s="312" t="s">
        <v>45</v>
      </c>
      <c r="O151" s="91"/>
      <c r="P151" s="246">
        <f>O151*H151</f>
        <v>0</v>
      </c>
      <c r="Q151" s="246">
        <v>1</v>
      </c>
      <c r="R151" s="246">
        <f>Q151*H151</f>
        <v>17.289999999999999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214</v>
      </c>
      <c r="AT151" s="248" t="s">
        <v>269</v>
      </c>
      <c r="AU151" s="248" t="s">
        <v>89</v>
      </c>
      <c r="AY151" s="17" t="s">
        <v>170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87</v>
      </c>
      <c r="BK151" s="249">
        <f>ROUND(I151*H151,2)</f>
        <v>0</v>
      </c>
      <c r="BL151" s="17" t="s">
        <v>175</v>
      </c>
      <c r="BM151" s="248" t="s">
        <v>1727</v>
      </c>
    </row>
    <row r="152" s="13" customFormat="1">
      <c r="A152" s="13"/>
      <c r="B152" s="264"/>
      <c r="C152" s="265"/>
      <c r="D152" s="250" t="s">
        <v>178</v>
      </c>
      <c r="E152" s="266" t="s">
        <v>1</v>
      </c>
      <c r="F152" s="267" t="s">
        <v>1728</v>
      </c>
      <c r="G152" s="265"/>
      <c r="H152" s="268">
        <v>17.289999999999999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4" t="s">
        <v>178</v>
      </c>
      <c r="AU152" s="274" t="s">
        <v>89</v>
      </c>
      <c r="AV152" s="13" t="s">
        <v>89</v>
      </c>
      <c r="AW152" s="13" t="s">
        <v>36</v>
      </c>
      <c r="AX152" s="13" t="s">
        <v>80</v>
      </c>
      <c r="AY152" s="274" t="s">
        <v>170</v>
      </c>
    </row>
    <row r="153" s="14" customFormat="1">
      <c r="A153" s="14"/>
      <c r="B153" s="275"/>
      <c r="C153" s="276"/>
      <c r="D153" s="250" t="s">
        <v>178</v>
      </c>
      <c r="E153" s="277" t="s">
        <v>1</v>
      </c>
      <c r="F153" s="278" t="s">
        <v>186</v>
      </c>
      <c r="G153" s="276"/>
      <c r="H153" s="279">
        <v>17.289999999999999</v>
      </c>
      <c r="I153" s="280"/>
      <c r="J153" s="276"/>
      <c r="K153" s="276"/>
      <c r="L153" s="281"/>
      <c r="M153" s="282"/>
      <c r="N153" s="283"/>
      <c r="O153" s="283"/>
      <c r="P153" s="283"/>
      <c r="Q153" s="283"/>
      <c r="R153" s="283"/>
      <c r="S153" s="283"/>
      <c r="T153" s="28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5" t="s">
        <v>178</v>
      </c>
      <c r="AU153" s="285" t="s">
        <v>89</v>
      </c>
      <c r="AV153" s="14" t="s">
        <v>175</v>
      </c>
      <c r="AW153" s="14" t="s">
        <v>36</v>
      </c>
      <c r="AX153" s="14" t="s">
        <v>87</v>
      </c>
      <c r="AY153" s="285" t="s">
        <v>170</v>
      </c>
    </row>
    <row r="154" s="2" customFormat="1" ht="16.5" customHeight="1">
      <c r="A154" s="38"/>
      <c r="B154" s="39"/>
      <c r="C154" s="302" t="s">
        <v>200</v>
      </c>
      <c r="D154" s="302" t="s">
        <v>269</v>
      </c>
      <c r="E154" s="303" t="s">
        <v>1729</v>
      </c>
      <c r="F154" s="304" t="s">
        <v>1730</v>
      </c>
      <c r="G154" s="305" t="s">
        <v>793</v>
      </c>
      <c r="H154" s="306">
        <v>2.7410000000000001</v>
      </c>
      <c r="I154" s="307"/>
      <c r="J154" s="308">
        <f>ROUND(I154*H154,2)</f>
        <v>0</v>
      </c>
      <c r="K154" s="309"/>
      <c r="L154" s="310"/>
      <c r="M154" s="311" t="s">
        <v>1</v>
      </c>
      <c r="N154" s="312" t="s">
        <v>45</v>
      </c>
      <c r="O154" s="91"/>
      <c r="P154" s="246">
        <f>O154*H154</f>
        <v>0</v>
      </c>
      <c r="Q154" s="246">
        <v>0.5</v>
      </c>
      <c r="R154" s="246">
        <f>Q154*H154</f>
        <v>1.3705000000000001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214</v>
      </c>
      <c r="AT154" s="248" t="s">
        <v>269</v>
      </c>
      <c r="AU154" s="248" t="s">
        <v>89</v>
      </c>
      <c r="AY154" s="17" t="s">
        <v>170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87</v>
      </c>
      <c r="BK154" s="249">
        <f>ROUND(I154*H154,2)</f>
        <v>0</v>
      </c>
      <c r="BL154" s="17" t="s">
        <v>175</v>
      </c>
      <c r="BM154" s="248" t="s">
        <v>1731</v>
      </c>
    </row>
    <row r="155" s="13" customFormat="1">
      <c r="A155" s="13"/>
      <c r="B155" s="264"/>
      <c r="C155" s="265"/>
      <c r="D155" s="250" t="s">
        <v>178</v>
      </c>
      <c r="E155" s="266" t="s">
        <v>1</v>
      </c>
      <c r="F155" s="267" t="s">
        <v>1732</v>
      </c>
      <c r="G155" s="265"/>
      <c r="H155" s="268">
        <v>2.6099999999999999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4" t="s">
        <v>178</v>
      </c>
      <c r="AU155" s="274" t="s">
        <v>89</v>
      </c>
      <c r="AV155" s="13" t="s">
        <v>89</v>
      </c>
      <c r="AW155" s="13" t="s">
        <v>36</v>
      </c>
      <c r="AX155" s="13" t="s">
        <v>80</v>
      </c>
      <c r="AY155" s="274" t="s">
        <v>170</v>
      </c>
    </row>
    <row r="156" s="13" customFormat="1">
      <c r="A156" s="13"/>
      <c r="B156" s="264"/>
      <c r="C156" s="265"/>
      <c r="D156" s="250" t="s">
        <v>178</v>
      </c>
      <c r="E156" s="266" t="s">
        <v>1</v>
      </c>
      <c r="F156" s="267" t="s">
        <v>1733</v>
      </c>
      <c r="G156" s="265"/>
      <c r="H156" s="268">
        <v>0.13100000000000001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4" t="s">
        <v>178</v>
      </c>
      <c r="AU156" s="274" t="s">
        <v>89</v>
      </c>
      <c r="AV156" s="13" t="s">
        <v>89</v>
      </c>
      <c r="AW156" s="13" t="s">
        <v>36</v>
      </c>
      <c r="AX156" s="13" t="s">
        <v>80</v>
      </c>
      <c r="AY156" s="274" t="s">
        <v>170</v>
      </c>
    </row>
    <row r="157" s="14" customFormat="1">
      <c r="A157" s="14"/>
      <c r="B157" s="275"/>
      <c r="C157" s="276"/>
      <c r="D157" s="250" t="s">
        <v>178</v>
      </c>
      <c r="E157" s="277" t="s">
        <v>1</v>
      </c>
      <c r="F157" s="278" t="s">
        <v>186</v>
      </c>
      <c r="G157" s="276"/>
      <c r="H157" s="279">
        <v>2.7409999999999997</v>
      </c>
      <c r="I157" s="280"/>
      <c r="J157" s="276"/>
      <c r="K157" s="276"/>
      <c r="L157" s="281"/>
      <c r="M157" s="282"/>
      <c r="N157" s="283"/>
      <c r="O157" s="283"/>
      <c r="P157" s="283"/>
      <c r="Q157" s="283"/>
      <c r="R157" s="283"/>
      <c r="S157" s="283"/>
      <c r="T157" s="28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5" t="s">
        <v>178</v>
      </c>
      <c r="AU157" s="285" t="s">
        <v>89</v>
      </c>
      <c r="AV157" s="14" t="s">
        <v>175</v>
      </c>
      <c r="AW157" s="14" t="s">
        <v>36</v>
      </c>
      <c r="AX157" s="14" t="s">
        <v>87</v>
      </c>
      <c r="AY157" s="285" t="s">
        <v>170</v>
      </c>
    </row>
    <row r="158" s="2" customFormat="1" ht="16.5" customHeight="1">
      <c r="A158" s="38"/>
      <c r="B158" s="39"/>
      <c r="C158" s="236" t="s">
        <v>244</v>
      </c>
      <c r="D158" s="236" t="s">
        <v>171</v>
      </c>
      <c r="E158" s="237" t="s">
        <v>1734</v>
      </c>
      <c r="F158" s="238" t="s">
        <v>1735</v>
      </c>
      <c r="G158" s="239" t="s">
        <v>732</v>
      </c>
      <c r="H158" s="240">
        <v>18.478999999999999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45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175</v>
      </c>
      <c r="AT158" s="248" t="s">
        <v>171</v>
      </c>
      <c r="AU158" s="248" t="s">
        <v>89</v>
      </c>
      <c r="AY158" s="17" t="s">
        <v>170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87</v>
      </c>
      <c r="BK158" s="249">
        <f>ROUND(I158*H158,2)</f>
        <v>0</v>
      </c>
      <c r="BL158" s="17" t="s">
        <v>175</v>
      </c>
      <c r="BM158" s="248" t="s">
        <v>247</v>
      </c>
    </row>
    <row r="159" s="12" customFormat="1">
      <c r="A159" s="12"/>
      <c r="B159" s="254"/>
      <c r="C159" s="255"/>
      <c r="D159" s="250" t="s">
        <v>178</v>
      </c>
      <c r="E159" s="256" t="s">
        <v>1</v>
      </c>
      <c r="F159" s="257" t="s">
        <v>1736</v>
      </c>
      <c r="G159" s="255"/>
      <c r="H159" s="256" t="s">
        <v>1</v>
      </c>
      <c r="I159" s="258"/>
      <c r="J159" s="255"/>
      <c r="K159" s="255"/>
      <c r="L159" s="259"/>
      <c r="M159" s="260"/>
      <c r="N159" s="261"/>
      <c r="O159" s="261"/>
      <c r="P159" s="261"/>
      <c r="Q159" s="261"/>
      <c r="R159" s="261"/>
      <c r="S159" s="261"/>
      <c r="T159" s="26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63" t="s">
        <v>178</v>
      </c>
      <c r="AU159" s="263" t="s">
        <v>89</v>
      </c>
      <c r="AV159" s="12" t="s">
        <v>87</v>
      </c>
      <c r="AW159" s="12" t="s">
        <v>36</v>
      </c>
      <c r="AX159" s="12" t="s">
        <v>80</v>
      </c>
      <c r="AY159" s="263" t="s">
        <v>170</v>
      </c>
    </row>
    <row r="160" s="13" customFormat="1">
      <c r="A160" s="13"/>
      <c r="B160" s="264"/>
      <c r="C160" s="265"/>
      <c r="D160" s="250" t="s">
        <v>178</v>
      </c>
      <c r="E160" s="266" t="s">
        <v>1</v>
      </c>
      <c r="F160" s="267" t="s">
        <v>1737</v>
      </c>
      <c r="G160" s="265"/>
      <c r="H160" s="268">
        <v>3.5870000000000002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4" t="s">
        <v>178</v>
      </c>
      <c r="AU160" s="274" t="s">
        <v>89</v>
      </c>
      <c r="AV160" s="13" t="s">
        <v>89</v>
      </c>
      <c r="AW160" s="13" t="s">
        <v>36</v>
      </c>
      <c r="AX160" s="13" t="s">
        <v>80</v>
      </c>
      <c r="AY160" s="274" t="s">
        <v>170</v>
      </c>
    </row>
    <row r="161" s="13" customFormat="1">
      <c r="A161" s="13"/>
      <c r="B161" s="264"/>
      <c r="C161" s="265"/>
      <c r="D161" s="250" t="s">
        <v>178</v>
      </c>
      <c r="E161" s="266" t="s">
        <v>1</v>
      </c>
      <c r="F161" s="267" t="s">
        <v>1738</v>
      </c>
      <c r="G161" s="265"/>
      <c r="H161" s="268">
        <v>3.0529999999999999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4" t="s">
        <v>178</v>
      </c>
      <c r="AU161" s="274" t="s">
        <v>89</v>
      </c>
      <c r="AV161" s="13" t="s">
        <v>89</v>
      </c>
      <c r="AW161" s="13" t="s">
        <v>36</v>
      </c>
      <c r="AX161" s="13" t="s">
        <v>80</v>
      </c>
      <c r="AY161" s="274" t="s">
        <v>170</v>
      </c>
    </row>
    <row r="162" s="13" customFormat="1">
      <c r="A162" s="13"/>
      <c r="B162" s="264"/>
      <c r="C162" s="265"/>
      <c r="D162" s="250" t="s">
        <v>178</v>
      </c>
      <c r="E162" s="266" t="s">
        <v>1</v>
      </c>
      <c r="F162" s="267" t="s">
        <v>1739</v>
      </c>
      <c r="G162" s="265"/>
      <c r="H162" s="268">
        <v>7.0709999999999997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4" t="s">
        <v>178</v>
      </c>
      <c r="AU162" s="274" t="s">
        <v>89</v>
      </c>
      <c r="AV162" s="13" t="s">
        <v>89</v>
      </c>
      <c r="AW162" s="13" t="s">
        <v>36</v>
      </c>
      <c r="AX162" s="13" t="s">
        <v>80</v>
      </c>
      <c r="AY162" s="274" t="s">
        <v>170</v>
      </c>
    </row>
    <row r="163" s="13" customFormat="1">
      <c r="A163" s="13"/>
      <c r="B163" s="264"/>
      <c r="C163" s="265"/>
      <c r="D163" s="250" t="s">
        <v>178</v>
      </c>
      <c r="E163" s="266" t="s">
        <v>1</v>
      </c>
      <c r="F163" s="267" t="s">
        <v>1740</v>
      </c>
      <c r="G163" s="265"/>
      <c r="H163" s="268">
        <v>4.7679999999999998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4" t="s">
        <v>178</v>
      </c>
      <c r="AU163" s="274" t="s">
        <v>89</v>
      </c>
      <c r="AV163" s="13" t="s">
        <v>89</v>
      </c>
      <c r="AW163" s="13" t="s">
        <v>36</v>
      </c>
      <c r="AX163" s="13" t="s">
        <v>80</v>
      </c>
      <c r="AY163" s="274" t="s">
        <v>170</v>
      </c>
    </row>
    <row r="164" s="14" customFormat="1">
      <c r="A164" s="14"/>
      <c r="B164" s="275"/>
      <c r="C164" s="276"/>
      <c r="D164" s="250" t="s">
        <v>178</v>
      </c>
      <c r="E164" s="277" t="s">
        <v>1</v>
      </c>
      <c r="F164" s="278" t="s">
        <v>186</v>
      </c>
      <c r="G164" s="276"/>
      <c r="H164" s="279">
        <v>18.478999999999999</v>
      </c>
      <c r="I164" s="280"/>
      <c r="J164" s="276"/>
      <c r="K164" s="276"/>
      <c r="L164" s="281"/>
      <c r="M164" s="282"/>
      <c r="N164" s="283"/>
      <c r="O164" s="283"/>
      <c r="P164" s="283"/>
      <c r="Q164" s="283"/>
      <c r="R164" s="283"/>
      <c r="S164" s="283"/>
      <c r="T164" s="28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5" t="s">
        <v>178</v>
      </c>
      <c r="AU164" s="285" t="s">
        <v>89</v>
      </c>
      <c r="AV164" s="14" t="s">
        <v>175</v>
      </c>
      <c r="AW164" s="14" t="s">
        <v>36</v>
      </c>
      <c r="AX164" s="14" t="s">
        <v>87</v>
      </c>
      <c r="AY164" s="285" t="s">
        <v>170</v>
      </c>
    </row>
    <row r="165" s="2" customFormat="1" ht="16.5" customHeight="1">
      <c r="A165" s="38"/>
      <c r="B165" s="39"/>
      <c r="C165" s="236" t="s">
        <v>214</v>
      </c>
      <c r="D165" s="236" t="s">
        <v>171</v>
      </c>
      <c r="E165" s="237" t="s">
        <v>780</v>
      </c>
      <c r="F165" s="238" t="s">
        <v>781</v>
      </c>
      <c r="G165" s="239" t="s">
        <v>732</v>
      </c>
      <c r="H165" s="240">
        <v>8.4299999999999997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45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175</v>
      </c>
      <c r="AT165" s="248" t="s">
        <v>171</v>
      </c>
      <c r="AU165" s="248" t="s">
        <v>89</v>
      </c>
      <c r="AY165" s="17" t="s">
        <v>170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87</v>
      </c>
      <c r="BK165" s="249">
        <f>ROUND(I165*H165,2)</f>
        <v>0</v>
      </c>
      <c r="BL165" s="17" t="s">
        <v>175</v>
      </c>
      <c r="BM165" s="248" t="s">
        <v>253</v>
      </c>
    </row>
    <row r="166" s="13" customFormat="1">
      <c r="A166" s="13"/>
      <c r="B166" s="264"/>
      <c r="C166" s="265"/>
      <c r="D166" s="250" t="s">
        <v>178</v>
      </c>
      <c r="E166" s="266" t="s">
        <v>1</v>
      </c>
      <c r="F166" s="267" t="s">
        <v>1713</v>
      </c>
      <c r="G166" s="265"/>
      <c r="H166" s="268">
        <v>8.4299999999999997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4" t="s">
        <v>178</v>
      </c>
      <c r="AU166" s="274" t="s">
        <v>89</v>
      </c>
      <c r="AV166" s="13" t="s">
        <v>89</v>
      </c>
      <c r="AW166" s="13" t="s">
        <v>36</v>
      </c>
      <c r="AX166" s="13" t="s">
        <v>80</v>
      </c>
      <c r="AY166" s="274" t="s">
        <v>170</v>
      </c>
    </row>
    <row r="167" s="14" customFormat="1">
      <c r="A167" s="14"/>
      <c r="B167" s="275"/>
      <c r="C167" s="276"/>
      <c r="D167" s="250" t="s">
        <v>178</v>
      </c>
      <c r="E167" s="277" t="s">
        <v>1</v>
      </c>
      <c r="F167" s="278" t="s">
        <v>186</v>
      </c>
      <c r="G167" s="276"/>
      <c r="H167" s="279">
        <v>8.4299999999999997</v>
      </c>
      <c r="I167" s="280"/>
      <c r="J167" s="276"/>
      <c r="K167" s="276"/>
      <c r="L167" s="281"/>
      <c r="M167" s="282"/>
      <c r="N167" s="283"/>
      <c r="O167" s="283"/>
      <c r="P167" s="283"/>
      <c r="Q167" s="283"/>
      <c r="R167" s="283"/>
      <c r="S167" s="283"/>
      <c r="T167" s="28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5" t="s">
        <v>178</v>
      </c>
      <c r="AU167" s="285" t="s">
        <v>89</v>
      </c>
      <c r="AV167" s="14" t="s">
        <v>175</v>
      </c>
      <c r="AW167" s="14" t="s">
        <v>36</v>
      </c>
      <c r="AX167" s="14" t="s">
        <v>87</v>
      </c>
      <c r="AY167" s="285" t="s">
        <v>170</v>
      </c>
    </row>
    <row r="168" s="11" customFormat="1" ht="22.8" customHeight="1">
      <c r="A168" s="11"/>
      <c r="B168" s="222"/>
      <c r="C168" s="223"/>
      <c r="D168" s="224" t="s">
        <v>79</v>
      </c>
      <c r="E168" s="295" t="s">
        <v>574</v>
      </c>
      <c r="F168" s="295" t="s">
        <v>613</v>
      </c>
      <c r="G168" s="223"/>
      <c r="H168" s="223"/>
      <c r="I168" s="226"/>
      <c r="J168" s="296">
        <f>BK168</f>
        <v>0</v>
      </c>
      <c r="K168" s="223"/>
      <c r="L168" s="228"/>
      <c r="M168" s="229"/>
      <c r="N168" s="230"/>
      <c r="O168" s="230"/>
      <c r="P168" s="231">
        <f>SUM(P169:P174)</f>
        <v>0</v>
      </c>
      <c r="Q168" s="230"/>
      <c r="R168" s="231">
        <f>SUM(R169:R174)</f>
        <v>5.8226500000000003</v>
      </c>
      <c r="S168" s="230"/>
      <c r="T168" s="232">
        <f>SUM(T169:T174)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33" t="s">
        <v>87</v>
      </c>
      <c r="AT168" s="234" t="s">
        <v>79</v>
      </c>
      <c r="AU168" s="234" t="s">
        <v>87</v>
      </c>
      <c r="AY168" s="233" t="s">
        <v>170</v>
      </c>
      <c r="BK168" s="235">
        <f>SUM(BK169:BK174)</f>
        <v>0</v>
      </c>
    </row>
    <row r="169" s="2" customFormat="1" ht="16.5" customHeight="1">
      <c r="A169" s="38"/>
      <c r="B169" s="39"/>
      <c r="C169" s="236" t="s">
        <v>256</v>
      </c>
      <c r="D169" s="236" t="s">
        <v>171</v>
      </c>
      <c r="E169" s="237" t="s">
        <v>1741</v>
      </c>
      <c r="F169" s="238" t="s">
        <v>1742</v>
      </c>
      <c r="G169" s="239" t="s">
        <v>732</v>
      </c>
      <c r="H169" s="240">
        <v>2.306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45</v>
      </c>
      <c r="O169" s="91"/>
      <c r="P169" s="246">
        <f>O169*H169</f>
        <v>0</v>
      </c>
      <c r="Q169" s="246">
        <v>2.5249999999999999</v>
      </c>
      <c r="R169" s="246">
        <f>Q169*H169</f>
        <v>5.8226500000000003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175</v>
      </c>
      <c r="AT169" s="248" t="s">
        <v>171</v>
      </c>
      <c r="AU169" s="248" t="s">
        <v>89</v>
      </c>
      <c r="AY169" s="17" t="s">
        <v>170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87</v>
      </c>
      <c r="BK169" s="249">
        <f>ROUND(I169*H169,2)</f>
        <v>0</v>
      </c>
      <c r="BL169" s="17" t="s">
        <v>175</v>
      </c>
      <c r="BM169" s="248" t="s">
        <v>259</v>
      </c>
    </row>
    <row r="170" s="13" customFormat="1">
      <c r="A170" s="13"/>
      <c r="B170" s="264"/>
      <c r="C170" s="265"/>
      <c r="D170" s="250" t="s">
        <v>178</v>
      </c>
      <c r="E170" s="266" t="s">
        <v>1</v>
      </c>
      <c r="F170" s="267" t="s">
        <v>1743</v>
      </c>
      <c r="G170" s="265"/>
      <c r="H170" s="268">
        <v>0.432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4" t="s">
        <v>178</v>
      </c>
      <c r="AU170" s="274" t="s">
        <v>89</v>
      </c>
      <c r="AV170" s="13" t="s">
        <v>89</v>
      </c>
      <c r="AW170" s="13" t="s">
        <v>36</v>
      </c>
      <c r="AX170" s="13" t="s">
        <v>80</v>
      </c>
      <c r="AY170" s="274" t="s">
        <v>170</v>
      </c>
    </row>
    <row r="171" s="13" customFormat="1">
      <c r="A171" s="13"/>
      <c r="B171" s="264"/>
      <c r="C171" s="265"/>
      <c r="D171" s="250" t="s">
        <v>178</v>
      </c>
      <c r="E171" s="266" t="s">
        <v>1</v>
      </c>
      <c r="F171" s="267" t="s">
        <v>1744</v>
      </c>
      <c r="G171" s="265"/>
      <c r="H171" s="268">
        <v>0.40000000000000002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4" t="s">
        <v>178</v>
      </c>
      <c r="AU171" s="274" t="s">
        <v>89</v>
      </c>
      <c r="AV171" s="13" t="s">
        <v>89</v>
      </c>
      <c r="AW171" s="13" t="s">
        <v>36</v>
      </c>
      <c r="AX171" s="13" t="s">
        <v>80</v>
      </c>
      <c r="AY171" s="274" t="s">
        <v>170</v>
      </c>
    </row>
    <row r="172" s="13" customFormat="1">
      <c r="A172" s="13"/>
      <c r="B172" s="264"/>
      <c r="C172" s="265"/>
      <c r="D172" s="250" t="s">
        <v>178</v>
      </c>
      <c r="E172" s="266" t="s">
        <v>1</v>
      </c>
      <c r="F172" s="267" t="s">
        <v>1745</v>
      </c>
      <c r="G172" s="265"/>
      <c r="H172" s="268">
        <v>0.86599999999999999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4" t="s">
        <v>178</v>
      </c>
      <c r="AU172" s="274" t="s">
        <v>89</v>
      </c>
      <c r="AV172" s="13" t="s">
        <v>89</v>
      </c>
      <c r="AW172" s="13" t="s">
        <v>36</v>
      </c>
      <c r="AX172" s="13" t="s">
        <v>80</v>
      </c>
      <c r="AY172" s="274" t="s">
        <v>170</v>
      </c>
    </row>
    <row r="173" s="13" customFormat="1">
      <c r="A173" s="13"/>
      <c r="B173" s="264"/>
      <c r="C173" s="265"/>
      <c r="D173" s="250" t="s">
        <v>178</v>
      </c>
      <c r="E173" s="266" t="s">
        <v>1</v>
      </c>
      <c r="F173" s="267" t="s">
        <v>1746</v>
      </c>
      <c r="G173" s="265"/>
      <c r="H173" s="268">
        <v>0.60799999999999998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4" t="s">
        <v>178</v>
      </c>
      <c r="AU173" s="274" t="s">
        <v>89</v>
      </c>
      <c r="AV173" s="13" t="s">
        <v>89</v>
      </c>
      <c r="AW173" s="13" t="s">
        <v>36</v>
      </c>
      <c r="AX173" s="13" t="s">
        <v>80</v>
      </c>
      <c r="AY173" s="274" t="s">
        <v>170</v>
      </c>
    </row>
    <row r="174" s="14" customFormat="1">
      <c r="A174" s="14"/>
      <c r="B174" s="275"/>
      <c r="C174" s="276"/>
      <c r="D174" s="250" t="s">
        <v>178</v>
      </c>
      <c r="E174" s="277" t="s">
        <v>1</v>
      </c>
      <c r="F174" s="278" t="s">
        <v>186</v>
      </c>
      <c r="G174" s="276"/>
      <c r="H174" s="279">
        <v>2.306</v>
      </c>
      <c r="I174" s="280"/>
      <c r="J174" s="276"/>
      <c r="K174" s="276"/>
      <c r="L174" s="281"/>
      <c r="M174" s="282"/>
      <c r="N174" s="283"/>
      <c r="O174" s="283"/>
      <c r="P174" s="283"/>
      <c r="Q174" s="283"/>
      <c r="R174" s="283"/>
      <c r="S174" s="283"/>
      <c r="T174" s="28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5" t="s">
        <v>178</v>
      </c>
      <c r="AU174" s="285" t="s">
        <v>89</v>
      </c>
      <c r="AV174" s="14" t="s">
        <v>175</v>
      </c>
      <c r="AW174" s="14" t="s">
        <v>36</v>
      </c>
      <c r="AX174" s="14" t="s">
        <v>87</v>
      </c>
      <c r="AY174" s="285" t="s">
        <v>170</v>
      </c>
    </row>
    <row r="175" s="11" customFormat="1" ht="22.8" customHeight="1">
      <c r="A175" s="11"/>
      <c r="B175" s="222"/>
      <c r="C175" s="223"/>
      <c r="D175" s="224" t="s">
        <v>79</v>
      </c>
      <c r="E175" s="295" t="s">
        <v>1747</v>
      </c>
      <c r="F175" s="295" t="s">
        <v>1748</v>
      </c>
      <c r="G175" s="223"/>
      <c r="H175" s="223"/>
      <c r="I175" s="226"/>
      <c r="J175" s="296">
        <f>BK175</f>
        <v>0</v>
      </c>
      <c r="K175" s="223"/>
      <c r="L175" s="228"/>
      <c r="M175" s="229"/>
      <c r="N175" s="230"/>
      <c r="O175" s="230"/>
      <c r="P175" s="231">
        <f>P176</f>
        <v>0</v>
      </c>
      <c r="Q175" s="230"/>
      <c r="R175" s="231">
        <f>R176</f>
        <v>0</v>
      </c>
      <c r="S175" s="230"/>
      <c r="T175" s="232">
        <f>T176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33" t="s">
        <v>87</v>
      </c>
      <c r="AT175" s="234" t="s">
        <v>79</v>
      </c>
      <c r="AU175" s="234" t="s">
        <v>87</v>
      </c>
      <c r="AY175" s="233" t="s">
        <v>170</v>
      </c>
      <c r="BK175" s="235">
        <f>BK176</f>
        <v>0</v>
      </c>
    </row>
    <row r="176" s="2" customFormat="1" ht="16.5" customHeight="1">
      <c r="A176" s="38"/>
      <c r="B176" s="39"/>
      <c r="C176" s="236" t="s">
        <v>230</v>
      </c>
      <c r="D176" s="236" t="s">
        <v>171</v>
      </c>
      <c r="E176" s="237" t="s">
        <v>1749</v>
      </c>
      <c r="F176" s="238" t="s">
        <v>1750</v>
      </c>
      <c r="G176" s="239" t="s">
        <v>778</v>
      </c>
      <c r="H176" s="240">
        <v>7.4720000000000004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45</v>
      </c>
      <c r="O176" s="91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175</v>
      </c>
      <c r="AT176" s="248" t="s">
        <v>171</v>
      </c>
      <c r="AU176" s="248" t="s">
        <v>89</v>
      </c>
      <c r="AY176" s="17" t="s">
        <v>170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87</v>
      </c>
      <c r="BK176" s="249">
        <f>ROUND(I176*H176,2)</f>
        <v>0</v>
      </c>
      <c r="BL176" s="17" t="s">
        <v>175</v>
      </c>
      <c r="BM176" s="248" t="s">
        <v>270</v>
      </c>
    </row>
    <row r="177" s="11" customFormat="1" ht="22.8" customHeight="1">
      <c r="A177" s="11"/>
      <c r="B177" s="222"/>
      <c r="C177" s="223"/>
      <c r="D177" s="224" t="s">
        <v>79</v>
      </c>
      <c r="E177" s="295" t="s">
        <v>1751</v>
      </c>
      <c r="F177" s="295" t="s">
        <v>1752</v>
      </c>
      <c r="G177" s="223"/>
      <c r="H177" s="223"/>
      <c r="I177" s="226"/>
      <c r="J177" s="296">
        <f>BK177</f>
        <v>0</v>
      </c>
      <c r="K177" s="223"/>
      <c r="L177" s="228"/>
      <c r="M177" s="229"/>
      <c r="N177" s="230"/>
      <c r="O177" s="230"/>
      <c r="P177" s="231">
        <f>SUM(P178:P195)</f>
        <v>0</v>
      </c>
      <c r="Q177" s="230"/>
      <c r="R177" s="231">
        <f>SUM(R178:R195)</f>
        <v>1.6499999999999999</v>
      </c>
      <c r="S177" s="230"/>
      <c r="T177" s="232">
        <f>SUM(T178:T195)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33" t="s">
        <v>87</v>
      </c>
      <c r="AT177" s="234" t="s">
        <v>79</v>
      </c>
      <c r="AU177" s="234" t="s">
        <v>87</v>
      </c>
      <c r="AY177" s="233" t="s">
        <v>170</v>
      </c>
      <c r="BK177" s="235">
        <f>SUM(BK178:BK195)</f>
        <v>0</v>
      </c>
    </row>
    <row r="178" s="2" customFormat="1" ht="16.5" customHeight="1">
      <c r="A178" s="38"/>
      <c r="B178" s="39"/>
      <c r="C178" s="236" t="s">
        <v>274</v>
      </c>
      <c r="D178" s="236" t="s">
        <v>171</v>
      </c>
      <c r="E178" s="237" t="s">
        <v>1753</v>
      </c>
      <c r="F178" s="238" t="s">
        <v>1754</v>
      </c>
      <c r="G178" s="239" t="s">
        <v>793</v>
      </c>
      <c r="H178" s="240">
        <v>66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45</v>
      </c>
      <c r="O178" s="91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175</v>
      </c>
      <c r="AT178" s="248" t="s">
        <v>171</v>
      </c>
      <c r="AU178" s="248" t="s">
        <v>89</v>
      </c>
      <c r="AY178" s="17" t="s">
        <v>170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87</v>
      </c>
      <c r="BK178" s="249">
        <f>ROUND(I178*H178,2)</f>
        <v>0</v>
      </c>
      <c r="BL178" s="17" t="s">
        <v>175</v>
      </c>
      <c r="BM178" s="248" t="s">
        <v>277</v>
      </c>
    </row>
    <row r="179" s="13" customFormat="1">
      <c r="A179" s="13"/>
      <c r="B179" s="264"/>
      <c r="C179" s="265"/>
      <c r="D179" s="250" t="s">
        <v>178</v>
      </c>
      <c r="E179" s="266" t="s">
        <v>1</v>
      </c>
      <c r="F179" s="267" t="s">
        <v>1755</v>
      </c>
      <c r="G179" s="265"/>
      <c r="H179" s="268">
        <v>12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4" t="s">
        <v>178</v>
      </c>
      <c r="AU179" s="274" t="s">
        <v>89</v>
      </c>
      <c r="AV179" s="13" t="s">
        <v>89</v>
      </c>
      <c r="AW179" s="13" t="s">
        <v>36</v>
      </c>
      <c r="AX179" s="13" t="s">
        <v>80</v>
      </c>
      <c r="AY179" s="274" t="s">
        <v>170</v>
      </c>
    </row>
    <row r="180" s="13" customFormat="1">
      <c r="A180" s="13"/>
      <c r="B180" s="264"/>
      <c r="C180" s="265"/>
      <c r="D180" s="250" t="s">
        <v>178</v>
      </c>
      <c r="E180" s="266" t="s">
        <v>1</v>
      </c>
      <c r="F180" s="267" t="s">
        <v>1756</v>
      </c>
      <c r="G180" s="265"/>
      <c r="H180" s="268">
        <v>12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4" t="s">
        <v>178</v>
      </c>
      <c r="AU180" s="274" t="s">
        <v>89</v>
      </c>
      <c r="AV180" s="13" t="s">
        <v>89</v>
      </c>
      <c r="AW180" s="13" t="s">
        <v>36</v>
      </c>
      <c r="AX180" s="13" t="s">
        <v>80</v>
      </c>
      <c r="AY180" s="274" t="s">
        <v>170</v>
      </c>
    </row>
    <row r="181" s="13" customFormat="1">
      <c r="A181" s="13"/>
      <c r="B181" s="264"/>
      <c r="C181" s="265"/>
      <c r="D181" s="250" t="s">
        <v>178</v>
      </c>
      <c r="E181" s="266" t="s">
        <v>1</v>
      </c>
      <c r="F181" s="267" t="s">
        <v>1757</v>
      </c>
      <c r="G181" s="265"/>
      <c r="H181" s="268">
        <v>21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4" t="s">
        <v>178</v>
      </c>
      <c r="AU181" s="274" t="s">
        <v>89</v>
      </c>
      <c r="AV181" s="13" t="s">
        <v>89</v>
      </c>
      <c r="AW181" s="13" t="s">
        <v>36</v>
      </c>
      <c r="AX181" s="13" t="s">
        <v>80</v>
      </c>
      <c r="AY181" s="274" t="s">
        <v>170</v>
      </c>
    </row>
    <row r="182" s="13" customFormat="1">
      <c r="A182" s="13"/>
      <c r="B182" s="264"/>
      <c r="C182" s="265"/>
      <c r="D182" s="250" t="s">
        <v>178</v>
      </c>
      <c r="E182" s="266" t="s">
        <v>1</v>
      </c>
      <c r="F182" s="267" t="s">
        <v>1758</v>
      </c>
      <c r="G182" s="265"/>
      <c r="H182" s="268">
        <v>21</v>
      </c>
      <c r="I182" s="269"/>
      <c r="J182" s="265"/>
      <c r="K182" s="265"/>
      <c r="L182" s="270"/>
      <c r="M182" s="271"/>
      <c r="N182" s="272"/>
      <c r="O182" s="272"/>
      <c r="P182" s="272"/>
      <c r="Q182" s="272"/>
      <c r="R182" s="272"/>
      <c r="S182" s="272"/>
      <c r="T182" s="27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4" t="s">
        <v>178</v>
      </c>
      <c r="AU182" s="274" t="s">
        <v>89</v>
      </c>
      <c r="AV182" s="13" t="s">
        <v>89</v>
      </c>
      <c r="AW182" s="13" t="s">
        <v>36</v>
      </c>
      <c r="AX182" s="13" t="s">
        <v>80</v>
      </c>
      <c r="AY182" s="274" t="s">
        <v>170</v>
      </c>
    </row>
    <row r="183" s="14" customFormat="1">
      <c r="A183" s="14"/>
      <c r="B183" s="275"/>
      <c r="C183" s="276"/>
      <c r="D183" s="250" t="s">
        <v>178</v>
      </c>
      <c r="E183" s="277" t="s">
        <v>1</v>
      </c>
      <c r="F183" s="278" t="s">
        <v>186</v>
      </c>
      <c r="G183" s="276"/>
      <c r="H183" s="279">
        <v>66</v>
      </c>
      <c r="I183" s="280"/>
      <c r="J183" s="276"/>
      <c r="K183" s="276"/>
      <c r="L183" s="281"/>
      <c r="M183" s="282"/>
      <c r="N183" s="283"/>
      <c r="O183" s="283"/>
      <c r="P183" s="283"/>
      <c r="Q183" s="283"/>
      <c r="R183" s="283"/>
      <c r="S183" s="283"/>
      <c r="T183" s="28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85" t="s">
        <v>178</v>
      </c>
      <c r="AU183" s="285" t="s">
        <v>89</v>
      </c>
      <c r="AV183" s="14" t="s">
        <v>175</v>
      </c>
      <c r="AW183" s="14" t="s">
        <v>36</v>
      </c>
      <c r="AX183" s="14" t="s">
        <v>87</v>
      </c>
      <c r="AY183" s="285" t="s">
        <v>170</v>
      </c>
    </row>
    <row r="184" s="2" customFormat="1" ht="16.5" customHeight="1">
      <c r="A184" s="38"/>
      <c r="B184" s="39"/>
      <c r="C184" s="302" t="s">
        <v>236</v>
      </c>
      <c r="D184" s="302" t="s">
        <v>269</v>
      </c>
      <c r="E184" s="303" t="s">
        <v>1759</v>
      </c>
      <c r="F184" s="304" t="s">
        <v>1760</v>
      </c>
      <c r="G184" s="305" t="s">
        <v>1059</v>
      </c>
      <c r="H184" s="306">
        <v>12</v>
      </c>
      <c r="I184" s="307"/>
      <c r="J184" s="308">
        <f>ROUND(I184*H184,2)</f>
        <v>0</v>
      </c>
      <c r="K184" s="309"/>
      <c r="L184" s="310"/>
      <c r="M184" s="311" t="s">
        <v>1</v>
      </c>
      <c r="N184" s="312" t="s">
        <v>45</v>
      </c>
      <c r="O184" s="91"/>
      <c r="P184" s="246">
        <f>O184*H184</f>
        <v>0</v>
      </c>
      <c r="Q184" s="246">
        <v>0.025000000000000001</v>
      </c>
      <c r="R184" s="246">
        <f>Q184*H184</f>
        <v>0.30000000000000004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214</v>
      </c>
      <c r="AT184" s="248" t="s">
        <v>269</v>
      </c>
      <c r="AU184" s="248" t="s">
        <v>89</v>
      </c>
      <c r="AY184" s="17" t="s">
        <v>170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87</v>
      </c>
      <c r="BK184" s="249">
        <f>ROUND(I184*H184,2)</f>
        <v>0</v>
      </c>
      <c r="BL184" s="17" t="s">
        <v>175</v>
      </c>
      <c r="BM184" s="248" t="s">
        <v>1761</v>
      </c>
    </row>
    <row r="185" s="13" customFormat="1">
      <c r="A185" s="13"/>
      <c r="B185" s="264"/>
      <c r="C185" s="265"/>
      <c r="D185" s="250" t="s">
        <v>178</v>
      </c>
      <c r="E185" s="266" t="s">
        <v>1</v>
      </c>
      <c r="F185" s="267" t="s">
        <v>236</v>
      </c>
      <c r="G185" s="265"/>
      <c r="H185" s="268">
        <v>12</v>
      </c>
      <c r="I185" s="269"/>
      <c r="J185" s="265"/>
      <c r="K185" s="265"/>
      <c r="L185" s="270"/>
      <c r="M185" s="271"/>
      <c r="N185" s="272"/>
      <c r="O185" s="272"/>
      <c r="P185" s="272"/>
      <c r="Q185" s="272"/>
      <c r="R185" s="272"/>
      <c r="S185" s="272"/>
      <c r="T185" s="27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4" t="s">
        <v>178</v>
      </c>
      <c r="AU185" s="274" t="s">
        <v>89</v>
      </c>
      <c r="AV185" s="13" t="s">
        <v>89</v>
      </c>
      <c r="AW185" s="13" t="s">
        <v>36</v>
      </c>
      <c r="AX185" s="13" t="s">
        <v>80</v>
      </c>
      <c r="AY185" s="274" t="s">
        <v>170</v>
      </c>
    </row>
    <row r="186" s="14" customFormat="1">
      <c r="A186" s="14"/>
      <c r="B186" s="275"/>
      <c r="C186" s="276"/>
      <c r="D186" s="250" t="s">
        <v>178</v>
      </c>
      <c r="E186" s="277" t="s">
        <v>1</v>
      </c>
      <c r="F186" s="278" t="s">
        <v>186</v>
      </c>
      <c r="G186" s="276"/>
      <c r="H186" s="279">
        <v>12</v>
      </c>
      <c r="I186" s="280"/>
      <c r="J186" s="276"/>
      <c r="K186" s="276"/>
      <c r="L186" s="281"/>
      <c r="M186" s="282"/>
      <c r="N186" s="283"/>
      <c r="O186" s="283"/>
      <c r="P186" s="283"/>
      <c r="Q186" s="283"/>
      <c r="R186" s="283"/>
      <c r="S186" s="283"/>
      <c r="T186" s="28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5" t="s">
        <v>178</v>
      </c>
      <c r="AU186" s="285" t="s">
        <v>89</v>
      </c>
      <c r="AV186" s="14" t="s">
        <v>175</v>
      </c>
      <c r="AW186" s="14" t="s">
        <v>36</v>
      </c>
      <c r="AX186" s="14" t="s">
        <v>87</v>
      </c>
      <c r="AY186" s="285" t="s">
        <v>170</v>
      </c>
    </row>
    <row r="187" s="2" customFormat="1" ht="16.5" customHeight="1">
      <c r="A187" s="38"/>
      <c r="B187" s="39"/>
      <c r="C187" s="302" t="s">
        <v>469</v>
      </c>
      <c r="D187" s="302" t="s">
        <v>269</v>
      </c>
      <c r="E187" s="303" t="s">
        <v>1762</v>
      </c>
      <c r="F187" s="304" t="s">
        <v>1763</v>
      </c>
      <c r="G187" s="305" t="s">
        <v>1764</v>
      </c>
      <c r="H187" s="306">
        <v>12</v>
      </c>
      <c r="I187" s="307"/>
      <c r="J187" s="308">
        <f>ROUND(I187*H187,2)</f>
        <v>0</v>
      </c>
      <c r="K187" s="309"/>
      <c r="L187" s="310"/>
      <c r="M187" s="311" t="s">
        <v>1</v>
      </c>
      <c r="N187" s="312" t="s">
        <v>45</v>
      </c>
      <c r="O187" s="91"/>
      <c r="P187" s="246">
        <f>O187*H187</f>
        <v>0</v>
      </c>
      <c r="Q187" s="246">
        <v>0.025000000000000001</v>
      </c>
      <c r="R187" s="246">
        <f>Q187*H187</f>
        <v>0.30000000000000004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214</v>
      </c>
      <c r="AT187" s="248" t="s">
        <v>269</v>
      </c>
      <c r="AU187" s="248" t="s">
        <v>89</v>
      </c>
      <c r="AY187" s="17" t="s">
        <v>170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87</v>
      </c>
      <c r="BK187" s="249">
        <f>ROUND(I187*H187,2)</f>
        <v>0</v>
      </c>
      <c r="BL187" s="17" t="s">
        <v>175</v>
      </c>
      <c r="BM187" s="248" t="s">
        <v>1765</v>
      </c>
    </row>
    <row r="188" s="13" customFormat="1">
      <c r="A188" s="13"/>
      <c r="B188" s="264"/>
      <c r="C188" s="265"/>
      <c r="D188" s="250" t="s">
        <v>178</v>
      </c>
      <c r="E188" s="266" t="s">
        <v>1</v>
      </c>
      <c r="F188" s="267" t="s">
        <v>236</v>
      </c>
      <c r="G188" s="265"/>
      <c r="H188" s="268">
        <v>12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4" t="s">
        <v>178</v>
      </c>
      <c r="AU188" s="274" t="s">
        <v>89</v>
      </c>
      <c r="AV188" s="13" t="s">
        <v>89</v>
      </c>
      <c r="AW188" s="13" t="s">
        <v>36</v>
      </c>
      <c r="AX188" s="13" t="s">
        <v>80</v>
      </c>
      <c r="AY188" s="274" t="s">
        <v>170</v>
      </c>
    </row>
    <row r="189" s="14" customFormat="1">
      <c r="A189" s="14"/>
      <c r="B189" s="275"/>
      <c r="C189" s="276"/>
      <c r="D189" s="250" t="s">
        <v>178</v>
      </c>
      <c r="E189" s="277" t="s">
        <v>1</v>
      </c>
      <c r="F189" s="278" t="s">
        <v>186</v>
      </c>
      <c r="G189" s="276"/>
      <c r="H189" s="279">
        <v>12</v>
      </c>
      <c r="I189" s="280"/>
      <c r="J189" s="276"/>
      <c r="K189" s="276"/>
      <c r="L189" s="281"/>
      <c r="M189" s="282"/>
      <c r="N189" s="283"/>
      <c r="O189" s="283"/>
      <c r="P189" s="283"/>
      <c r="Q189" s="283"/>
      <c r="R189" s="283"/>
      <c r="S189" s="283"/>
      <c r="T189" s="28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5" t="s">
        <v>178</v>
      </c>
      <c r="AU189" s="285" t="s">
        <v>89</v>
      </c>
      <c r="AV189" s="14" t="s">
        <v>175</v>
      </c>
      <c r="AW189" s="14" t="s">
        <v>36</v>
      </c>
      <c r="AX189" s="14" t="s">
        <v>87</v>
      </c>
      <c r="AY189" s="285" t="s">
        <v>170</v>
      </c>
    </row>
    <row r="190" s="2" customFormat="1" ht="16.5" customHeight="1">
      <c r="A190" s="38"/>
      <c r="B190" s="39"/>
      <c r="C190" s="302" t="s">
        <v>247</v>
      </c>
      <c r="D190" s="302" t="s">
        <v>269</v>
      </c>
      <c r="E190" s="303" t="s">
        <v>1766</v>
      </c>
      <c r="F190" s="304" t="s">
        <v>1767</v>
      </c>
      <c r="G190" s="305" t="s">
        <v>1764</v>
      </c>
      <c r="H190" s="306">
        <v>21</v>
      </c>
      <c r="I190" s="307"/>
      <c r="J190" s="308">
        <f>ROUND(I190*H190,2)</f>
        <v>0</v>
      </c>
      <c r="K190" s="309"/>
      <c r="L190" s="310"/>
      <c r="M190" s="311" t="s">
        <v>1</v>
      </c>
      <c r="N190" s="312" t="s">
        <v>45</v>
      </c>
      <c r="O190" s="91"/>
      <c r="P190" s="246">
        <f>O190*H190</f>
        <v>0</v>
      </c>
      <c r="Q190" s="246">
        <v>0.025000000000000001</v>
      </c>
      <c r="R190" s="246">
        <f>Q190*H190</f>
        <v>0.52500000000000002</v>
      </c>
      <c r="S190" s="246">
        <v>0</v>
      </c>
      <c r="T190" s="24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214</v>
      </c>
      <c r="AT190" s="248" t="s">
        <v>269</v>
      </c>
      <c r="AU190" s="248" t="s">
        <v>89</v>
      </c>
      <c r="AY190" s="17" t="s">
        <v>170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87</v>
      </c>
      <c r="BK190" s="249">
        <f>ROUND(I190*H190,2)</f>
        <v>0</v>
      </c>
      <c r="BL190" s="17" t="s">
        <v>175</v>
      </c>
      <c r="BM190" s="248" t="s">
        <v>1768</v>
      </c>
    </row>
    <row r="191" s="13" customFormat="1">
      <c r="A191" s="13"/>
      <c r="B191" s="264"/>
      <c r="C191" s="265"/>
      <c r="D191" s="250" t="s">
        <v>178</v>
      </c>
      <c r="E191" s="266" t="s">
        <v>1</v>
      </c>
      <c r="F191" s="267" t="s">
        <v>7</v>
      </c>
      <c r="G191" s="265"/>
      <c r="H191" s="268">
        <v>21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4" t="s">
        <v>178</v>
      </c>
      <c r="AU191" s="274" t="s">
        <v>89</v>
      </c>
      <c r="AV191" s="13" t="s">
        <v>89</v>
      </c>
      <c r="AW191" s="13" t="s">
        <v>36</v>
      </c>
      <c r="AX191" s="13" t="s">
        <v>80</v>
      </c>
      <c r="AY191" s="274" t="s">
        <v>170</v>
      </c>
    </row>
    <row r="192" s="14" customFormat="1">
      <c r="A192" s="14"/>
      <c r="B192" s="275"/>
      <c r="C192" s="276"/>
      <c r="D192" s="250" t="s">
        <v>178</v>
      </c>
      <c r="E192" s="277" t="s">
        <v>1</v>
      </c>
      <c r="F192" s="278" t="s">
        <v>186</v>
      </c>
      <c r="G192" s="276"/>
      <c r="H192" s="279">
        <v>21</v>
      </c>
      <c r="I192" s="280"/>
      <c r="J192" s="276"/>
      <c r="K192" s="276"/>
      <c r="L192" s="281"/>
      <c r="M192" s="282"/>
      <c r="N192" s="283"/>
      <c r="O192" s="283"/>
      <c r="P192" s="283"/>
      <c r="Q192" s="283"/>
      <c r="R192" s="283"/>
      <c r="S192" s="283"/>
      <c r="T192" s="28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5" t="s">
        <v>178</v>
      </c>
      <c r="AU192" s="285" t="s">
        <v>89</v>
      </c>
      <c r="AV192" s="14" t="s">
        <v>175</v>
      </c>
      <c r="AW192" s="14" t="s">
        <v>36</v>
      </c>
      <c r="AX192" s="14" t="s">
        <v>87</v>
      </c>
      <c r="AY192" s="285" t="s">
        <v>170</v>
      </c>
    </row>
    <row r="193" s="2" customFormat="1" ht="16.5" customHeight="1">
      <c r="A193" s="38"/>
      <c r="B193" s="39"/>
      <c r="C193" s="302" t="s">
        <v>8</v>
      </c>
      <c r="D193" s="302" t="s">
        <v>269</v>
      </c>
      <c r="E193" s="303" t="s">
        <v>1769</v>
      </c>
      <c r="F193" s="304" t="s">
        <v>1770</v>
      </c>
      <c r="G193" s="305" t="s">
        <v>1764</v>
      </c>
      <c r="H193" s="306">
        <v>21</v>
      </c>
      <c r="I193" s="307"/>
      <c r="J193" s="308">
        <f>ROUND(I193*H193,2)</f>
        <v>0</v>
      </c>
      <c r="K193" s="309"/>
      <c r="L193" s="310"/>
      <c r="M193" s="311" t="s">
        <v>1</v>
      </c>
      <c r="N193" s="312" t="s">
        <v>45</v>
      </c>
      <c r="O193" s="91"/>
      <c r="P193" s="246">
        <f>O193*H193</f>
        <v>0</v>
      </c>
      <c r="Q193" s="246">
        <v>0.025000000000000001</v>
      </c>
      <c r="R193" s="246">
        <f>Q193*H193</f>
        <v>0.52500000000000002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214</v>
      </c>
      <c r="AT193" s="248" t="s">
        <v>269</v>
      </c>
      <c r="AU193" s="248" t="s">
        <v>89</v>
      </c>
      <c r="AY193" s="17" t="s">
        <v>170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87</v>
      </c>
      <c r="BK193" s="249">
        <f>ROUND(I193*H193,2)</f>
        <v>0</v>
      </c>
      <c r="BL193" s="17" t="s">
        <v>175</v>
      </c>
      <c r="BM193" s="248" t="s">
        <v>1771</v>
      </c>
    </row>
    <row r="194" s="13" customFormat="1">
      <c r="A194" s="13"/>
      <c r="B194" s="264"/>
      <c r="C194" s="265"/>
      <c r="D194" s="250" t="s">
        <v>178</v>
      </c>
      <c r="E194" s="266" t="s">
        <v>1</v>
      </c>
      <c r="F194" s="267" t="s">
        <v>7</v>
      </c>
      <c r="G194" s="265"/>
      <c r="H194" s="268">
        <v>21</v>
      </c>
      <c r="I194" s="269"/>
      <c r="J194" s="265"/>
      <c r="K194" s="265"/>
      <c r="L194" s="270"/>
      <c r="M194" s="271"/>
      <c r="N194" s="272"/>
      <c r="O194" s="272"/>
      <c r="P194" s="272"/>
      <c r="Q194" s="272"/>
      <c r="R194" s="272"/>
      <c r="S194" s="272"/>
      <c r="T194" s="27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4" t="s">
        <v>178</v>
      </c>
      <c r="AU194" s="274" t="s">
        <v>89</v>
      </c>
      <c r="AV194" s="13" t="s">
        <v>89</v>
      </c>
      <c r="AW194" s="13" t="s">
        <v>36</v>
      </c>
      <c r="AX194" s="13" t="s">
        <v>80</v>
      </c>
      <c r="AY194" s="274" t="s">
        <v>170</v>
      </c>
    </row>
    <row r="195" s="14" customFormat="1">
      <c r="A195" s="14"/>
      <c r="B195" s="275"/>
      <c r="C195" s="276"/>
      <c r="D195" s="250" t="s">
        <v>178</v>
      </c>
      <c r="E195" s="277" t="s">
        <v>1</v>
      </c>
      <c r="F195" s="278" t="s">
        <v>186</v>
      </c>
      <c r="G195" s="276"/>
      <c r="H195" s="279">
        <v>21</v>
      </c>
      <c r="I195" s="280"/>
      <c r="J195" s="276"/>
      <c r="K195" s="276"/>
      <c r="L195" s="281"/>
      <c r="M195" s="286"/>
      <c r="N195" s="287"/>
      <c r="O195" s="287"/>
      <c r="P195" s="287"/>
      <c r="Q195" s="287"/>
      <c r="R195" s="287"/>
      <c r="S195" s="287"/>
      <c r="T195" s="28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5" t="s">
        <v>178</v>
      </c>
      <c r="AU195" s="285" t="s">
        <v>89</v>
      </c>
      <c r="AV195" s="14" t="s">
        <v>175</v>
      </c>
      <c r="AW195" s="14" t="s">
        <v>36</v>
      </c>
      <c r="AX195" s="14" t="s">
        <v>87</v>
      </c>
      <c r="AY195" s="285" t="s">
        <v>170</v>
      </c>
    </row>
    <row r="196" s="2" customFormat="1" ht="6.96" customHeight="1">
      <c r="A196" s="38"/>
      <c r="B196" s="66"/>
      <c r="C196" s="67"/>
      <c r="D196" s="67"/>
      <c r="E196" s="67"/>
      <c r="F196" s="67"/>
      <c r="G196" s="67"/>
      <c r="H196" s="67"/>
      <c r="I196" s="192"/>
      <c r="J196" s="67"/>
      <c r="K196" s="67"/>
      <c r="L196" s="44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sheetProtection sheet="1" autoFilter="0" formatColumns="0" formatRows="0" objects="1" scenarios="1" spinCount="100000" saltValue="x2YW5dmkuLMeKEuIuEBUZ+MWacJIp+jR8asHPJ8/xOIeteW9rcyS0VCn2dM2VR10hIYL28tVOJFDYTIyI9Uu5g==" hashValue="IcEA/7uetSvfTrlchd7tBMdzqi7Uq1ifBewbdLwc38Z4FCuRsH/+oKhNSY5Kz5UCeJFcn3un6NWmtzQI/vLzmg==" algorithmName="SHA-512" password="CC35"/>
  <autoFilter ref="C122:K19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145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1772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23. 3. 2021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6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37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39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40</v>
      </c>
      <c r="E30" s="38"/>
      <c r="F30" s="38"/>
      <c r="G30" s="38"/>
      <c r="H30" s="38"/>
      <c r="I30" s="154"/>
      <c r="J30" s="166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42</v>
      </c>
      <c r="G32" s="38"/>
      <c r="H32" s="38"/>
      <c r="I32" s="168" t="s">
        <v>41</v>
      </c>
      <c r="J32" s="167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44</v>
      </c>
      <c r="E33" s="152" t="s">
        <v>45</v>
      </c>
      <c r="F33" s="170">
        <f>ROUND((SUM(BE120:BE138)),  2)</f>
        <v>0</v>
      </c>
      <c r="G33" s="38"/>
      <c r="H33" s="38"/>
      <c r="I33" s="171">
        <v>0.20999999999999999</v>
      </c>
      <c r="J33" s="170">
        <f>ROUND(((SUM(BE120:BE138))*I33),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46</v>
      </c>
      <c r="F34" s="170">
        <f>ROUND((SUM(BF120:BF138)),  2)</f>
        <v>0</v>
      </c>
      <c r="G34" s="38"/>
      <c r="H34" s="38"/>
      <c r="I34" s="171">
        <v>0.14999999999999999</v>
      </c>
      <c r="J34" s="170">
        <f>ROUND(((SUM(BF120:BF138))*I34),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47</v>
      </c>
      <c r="F35" s="170">
        <f>ROUND((SUM(BG120:BG138)),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48</v>
      </c>
      <c r="F36" s="170">
        <f>ROUND((SUM(BH120:BH138)),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0">
        <f>ROUND((SUM(BI120:BI138)),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50</v>
      </c>
      <c r="E39" s="174"/>
      <c r="F39" s="174"/>
      <c r="G39" s="175" t="s">
        <v>51</v>
      </c>
      <c r="H39" s="176" t="s">
        <v>52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145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Ostatní a vedlejší ropočtové náklady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Litomyšl</v>
      </c>
      <c r="G89" s="40"/>
      <c r="H89" s="40"/>
      <c r="I89" s="156" t="s">
        <v>22</v>
      </c>
      <c r="J89" s="79" t="str">
        <f>IF(J12="","",J12)</f>
        <v>23. 3. 2021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Litomyšl</v>
      </c>
      <c r="G91" s="40"/>
      <c r="H91" s="40"/>
      <c r="I91" s="156" t="s">
        <v>32</v>
      </c>
      <c r="J91" s="36" t="str">
        <f>E21</f>
        <v>K I P spol. s r. 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150</v>
      </c>
      <c r="D94" s="198"/>
      <c r="E94" s="198"/>
      <c r="F94" s="198"/>
      <c r="G94" s="198"/>
      <c r="H94" s="198"/>
      <c r="I94" s="199"/>
      <c r="J94" s="200" t="s">
        <v>151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152</v>
      </c>
      <c r="D96" s="40"/>
      <c r="E96" s="40"/>
      <c r="F96" s="40"/>
      <c r="G96" s="40"/>
      <c r="H96" s="40"/>
      <c r="I96" s="15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153</v>
      </c>
    </row>
    <row r="97" s="9" customFormat="1" ht="24.96" customHeight="1">
      <c r="A97" s="9"/>
      <c r="B97" s="202"/>
      <c r="C97" s="203"/>
      <c r="D97" s="204" t="s">
        <v>1773</v>
      </c>
      <c r="E97" s="205"/>
      <c r="F97" s="205"/>
      <c r="G97" s="205"/>
      <c r="H97" s="205"/>
      <c r="I97" s="206"/>
      <c r="J97" s="207">
        <f>J121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5" customFormat="1" ht="19.92" customHeight="1">
      <c r="A98" s="15"/>
      <c r="B98" s="289"/>
      <c r="C98" s="133"/>
      <c r="D98" s="290" t="s">
        <v>1774</v>
      </c>
      <c r="E98" s="291"/>
      <c r="F98" s="291"/>
      <c r="G98" s="291"/>
      <c r="H98" s="291"/>
      <c r="I98" s="292"/>
      <c r="J98" s="293">
        <f>J122</f>
        <v>0</v>
      </c>
      <c r="K98" s="133"/>
      <c r="L98" s="294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="15" customFormat="1" ht="19.92" customHeight="1">
      <c r="A99" s="15"/>
      <c r="B99" s="289"/>
      <c r="C99" s="133"/>
      <c r="D99" s="290" t="s">
        <v>1775</v>
      </c>
      <c r="E99" s="291"/>
      <c r="F99" s="291"/>
      <c r="G99" s="291"/>
      <c r="H99" s="291"/>
      <c r="I99" s="292"/>
      <c r="J99" s="293">
        <f>J124</f>
        <v>0</v>
      </c>
      <c r="K99" s="133"/>
      <c r="L99" s="294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="15" customFormat="1" ht="19.92" customHeight="1">
      <c r="A100" s="15"/>
      <c r="B100" s="289"/>
      <c r="C100" s="133"/>
      <c r="D100" s="290" t="s">
        <v>1776</v>
      </c>
      <c r="E100" s="291"/>
      <c r="F100" s="291"/>
      <c r="G100" s="291"/>
      <c r="H100" s="291"/>
      <c r="I100" s="292"/>
      <c r="J100" s="293">
        <f>J134</f>
        <v>0</v>
      </c>
      <c r="K100" s="133"/>
      <c r="L100" s="294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2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5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157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3.25" customHeight="1">
      <c r="A110" s="38"/>
      <c r="B110" s="39"/>
      <c r="C110" s="40"/>
      <c r="D110" s="40"/>
      <c r="E110" s="196" t="str">
        <f>E7</f>
        <v>Zainvestování území pro RD v lokalitě Babka Litomyšl, REVIZE Č.1. – 03/2021</v>
      </c>
      <c r="F110" s="32"/>
      <c r="G110" s="32"/>
      <c r="H110" s="32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145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VRN - Ostatní a vedlejší ropočtové náklady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Litomyšl</v>
      </c>
      <c r="G114" s="40"/>
      <c r="H114" s="40"/>
      <c r="I114" s="156" t="s">
        <v>22</v>
      </c>
      <c r="J114" s="79" t="str">
        <f>IF(J12="","",J12)</f>
        <v>23. 3. 2021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Město Litomyšl</v>
      </c>
      <c r="G116" s="40"/>
      <c r="H116" s="40"/>
      <c r="I116" s="156" t="s">
        <v>32</v>
      </c>
      <c r="J116" s="36" t="str">
        <f>E21</f>
        <v>K I P spol. s r. 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156" t="s">
        <v>37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0" customFormat="1" ht="29.28" customHeight="1">
      <c r="A119" s="209"/>
      <c r="B119" s="210"/>
      <c r="C119" s="211" t="s">
        <v>158</v>
      </c>
      <c r="D119" s="212" t="s">
        <v>65</v>
      </c>
      <c r="E119" s="212" t="s">
        <v>61</v>
      </c>
      <c r="F119" s="212" t="s">
        <v>62</v>
      </c>
      <c r="G119" s="212" t="s">
        <v>159</v>
      </c>
      <c r="H119" s="212" t="s">
        <v>160</v>
      </c>
      <c r="I119" s="213" t="s">
        <v>161</v>
      </c>
      <c r="J119" s="214" t="s">
        <v>151</v>
      </c>
      <c r="K119" s="215" t="s">
        <v>162</v>
      </c>
      <c r="L119" s="216"/>
      <c r="M119" s="100" t="s">
        <v>1</v>
      </c>
      <c r="N119" s="101" t="s">
        <v>44</v>
      </c>
      <c r="O119" s="101" t="s">
        <v>163</v>
      </c>
      <c r="P119" s="101" t="s">
        <v>164</v>
      </c>
      <c r="Q119" s="101" t="s">
        <v>165</v>
      </c>
      <c r="R119" s="101" t="s">
        <v>166</v>
      </c>
      <c r="S119" s="101" t="s">
        <v>167</v>
      </c>
      <c r="T119" s="102" t="s">
        <v>168</v>
      </c>
      <c r="U119" s="209"/>
      <c r="V119" s="209"/>
      <c r="W119" s="209"/>
      <c r="X119" s="209"/>
      <c r="Y119" s="209"/>
      <c r="Z119" s="209"/>
      <c r="AA119" s="209"/>
      <c r="AB119" s="209"/>
      <c r="AC119" s="209"/>
      <c r="AD119" s="209"/>
      <c r="AE119" s="209"/>
    </row>
    <row r="120" s="2" customFormat="1" ht="22.8" customHeight="1">
      <c r="A120" s="38"/>
      <c r="B120" s="39"/>
      <c r="C120" s="107" t="s">
        <v>169</v>
      </c>
      <c r="D120" s="40"/>
      <c r="E120" s="40"/>
      <c r="F120" s="40"/>
      <c r="G120" s="40"/>
      <c r="H120" s="40"/>
      <c r="I120" s="154"/>
      <c r="J120" s="217">
        <f>BK120</f>
        <v>0</v>
      </c>
      <c r="K120" s="40"/>
      <c r="L120" s="44"/>
      <c r="M120" s="103"/>
      <c r="N120" s="218"/>
      <c r="O120" s="104"/>
      <c r="P120" s="219">
        <f>P121</f>
        <v>0</v>
      </c>
      <c r="Q120" s="104"/>
      <c r="R120" s="219">
        <f>R121</f>
        <v>0</v>
      </c>
      <c r="S120" s="104"/>
      <c r="T120" s="22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79</v>
      </c>
      <c r="AU120" s="17" t="s">
        <v>153</v>
      </c>
      <c r="BK120" s="221">
        <f>BK121</f>
        <v>0</v>
      </c>
    </row>
    <row r="121" s="11" customFormat="1" ht="25.92" customHeight="1">
      <c r="A121" s="11"/>
      <c r="B121" s="222"/>
      <c r="C121" s="223"/>
      <c r="D121" s="224" t="s">
        <v>79</v>
      </c>
      <c r="E121" s="225" t="s">
        <v>141</v>
      </c>
      <c r="F121" s="225" t="s">
        <v>1777</v>
      </c>
      <c r="G121" s="223"/>
      <c r="H121" s="223"/>
      <c r="I121" s="226"/>
      <c r="J121" s="227">
        <f>BK121</f>
        <v>0</v>
      </c>
      <c r="K121" s="223"/>
      <c r="L121" s="228"/>
      <c r="M121" s="229"/>
      <c r="N121" s="230"/>
      <c r="O121" s="230"/>
      <c r="P121" s="231">
        <f>P122+P124+P134</f>
        <v>0</v>
      </c>
      <c r="Q121" s="230"/>
      <c r="R121" s="231">
        <f>R122+R124+R134</f>
        <v>0</v>
      </c>
      <c r="S121" s="230"/>
      <c r="T121" s="232">
        <f>T122+T124+T134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33" t="s">
        <v>226</v>
      </c>
      <c r="AT121" s="234" t="s">
        <v>79</v>
      </c>
      <c r="AU121" s="234" t="s">
        <v>80</v>
      </c>
      <c r="AY121" s="233" t="s">
        <v>170</v>
      </c>
      <c r="BK121" s="235">
        <f>BK122+BK124+BK134</f>
        <v>0</v>
      </c>
    </row>
    <row r="122" s="11" customFormat="1" ht="22.8" customHeight="1">
      <c r="A122" s="11"/>
      <c r="B122" s="222"/>
      <c r="C122" s="223"/>
      <c r="D122" s="224" t="s">
        <v>79</v>
      </c>
      <c r="E122" s="295" t="s">
        <v>80</v>
      </c>
      <c r="F122" s="295" t="s">
        <v>1777</v>
      </c>
      <c r="G122" s="223"/>
      <c r="H122" s="223"/>
      <c r="I122" s="226"/>
      <c r="J122" s="296">
        <f>BK122</f>
        <v>0</v>
      </c>
      <c r="K122" s="223"/>
      <c r="L122" s="228"/>
      <c r="M122" s="229"/>
      <c r="N122" s="230"/>
      <c r="O122" s="230"/>
      <c r="P122" s="231">
        <f>P123</f>
        <v>0</v>
      </c>
      <c r="Q122" s="230"/>
      <c r="R122" s="231">
        <f>R123</f>
        <v>0</v>
      </c>
      <c r="S122" s="230"/>
      <c r="T122" s="232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33" t="s">
        <v>87</v>
      </c>
      <c r="AT122" s="234" t="s">
        <v>79</v>
      </c>
      <c r="AU122" s="234" t="s">
        <v>87</v>
      </c>
      <c r="AY122" s="233" t="s">
        <v>170</v>
      </c>
      <c r="BK122" s="235">
        <f>BK123</f>
        <v>0</v>
      </c>
    </row>
    <row r="123" s="2" customFormat="1" ht="21.75" customHeight="1">
      <c r="A123" s="38"/>
      <c r="B123" s="39"/>
      <c r="C123" s="236" t="s">
        <v>87</v>
      </c>
      <c r="D123" s="236" t="s">
        <v>171</v>
      </c>
      <c r="E123" s="237" t="s">
        <v>1778</v>
      </c>
      <c r="F123" s="238" t="s">
        <v>1779</v>
      </c>
      <c r="G123" s="239" t="s">
        <v>1439</v>
      </c>
      <c r="H123" s="240">
        <v>1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45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175</v>
      </c>
      <c r="AT123" s="248" t="s">
        <v>171</v>
      </c>
      <c r="AU123" s="248" t="s">
        <v>89</v>
      </c>
      <c r="AY123" s="17" t="s">
        <v>170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87</v>
      </c>
      <c r="BK123" s="249">
        <f>ROUND(I123*H123,2)</f>
        <v>0</v>
      </c>
      <c r="BL123" s="17" t="s">
        <v>175</v>
      </c>
      <c r="BM123" s="248" t="s">
        <v>259</v>
      </c>
    </row>
    <row r="124" s="11" customFormat="1" ht="22.8" customHeight="1">
      <c r="A124" s="11"/>
      <c r="B124" s="222"/>
      <c r="C124" s="223"/>
      <c r="D124" s="224" t="s">
        <v>79</v>
      </c>
      <c r="E124" s="295" t="s">
        <v>1780</v>
      </c>
      <c r="F124" s="295" t="s">
        <v>1781</v>
      </c>
      <c r="G124" s="223"/>
      <c r="H124" s="223"/>
      <c r="I124" s="226"/>
      <c r="J124" s="296">
        <f>BK124</f>
        <v>0</v>
      </c>
      <c r="K124" s="223"/>
      <c r="L124" s="228"/>
      <c r="M124" s="229"/>
      <c r="N124" s="230"/>
      <c r="O124" s="230"/>
      <c r="P124" s="231">
        <f>SUM(P125:P133)</f>
        <v>0</v>
      </c>
      <c r="Q124" s="230"/>
      <c r="R124" s="231">
        <f>SUM(R125:R133)</f>
        <v>0</v>
      </c>
      <c r="S124" s="230"/>
      <c r="T124" s="232">
        <f>SUM(T125:T133)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3" t="s">
        <v>226</v>
      </c>
      <c r="AT124" s="234" t="s">
        <v>79</v>
      </c>
      <c r="AU124" s="234" t="s">
        <v>87</v>
      </c>
      <c r="AY124" s="233" t="s">
        <v>170</v>
      </c>
      <c r="BK124" s="235">
        <f>SUM(BK125:BK133)</f>
        <v>0</v>
      </c>
    </row>
    <row r="125" s="2" customFormat="1" ht="21.75" customHeight="1">
      <c r="A125" s="38"/>
      <c r="B125" s="39"/>
      <c r="C125" s="236" t="s">
        <v>89</v>
      </c>
      <c r="D125" s="236" t="s">
        <v>171</v>
      </c>
      <c r="E125" s="237" t="s">
        <v>1782</v>
      </c>
      <c r="F125" s="238" t="s">
        <v>1783</v>
      </c>
      <c r="G125" s="239" t="s">
        <v>1784</v>
      </c>
      <c r="H125" s="240">
        <v>1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45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175</v>
      </c>
      <c r="AT125" s="248" t="s">
        <v>171</v>
      </c>
      <c r="AU125" s="248" t="s">
        <v>89</v>
      </c>
      <c r="AY125" s="17" t="s">
        <v>170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87</v>
      </c>
      <c r="BK125" s="249">
        <f>ROUND(I125*H125,2)</f>
        <v>0</v>
      </c>
      <c r="BL125" s="17" t="s">
        <v>175</v>
      </c>
      <c r="BM125" s="248" t="s">
        <v>89</v>
      </c>
    </row>
    <row r="126" s="2" customFormat="1" ht="16.5" customHeight="1">
      <c r="A126" s="38"/>
      <c r="B126" s="39"/>
      <c r="C126" s="236" t="s">
        <v>197</v>
      </c>
      <c r="D126" s="236" t="s">
        <v>171</v>
      </c>
      <c r="E126" s="237" t="s">
        <v>1785</v>
      </c>
      <c r="F126" s="238" t="s">
        <v>1786</v>
      </c>
      <c r="G126" s="239" t="s">
        <v>1439</v>
      </c>
      <c r="H126" s="240">
        <v>1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45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1787</v>
      </c>
      <c r="AT126" s="248" t="s">
        <v>171</v>
      </c>
      <c r="AU126" s="248" t="s">
        <v>89</v>
      </c>
      <c r="AY126" s="17" t="s">
        <v>170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87</v>
      </c>
      <c r="BK126" s="249">
        <f>ROUND(I126*H126,2)</f>
        <v>0</v>
      </c>
      <c r="BL126" s="17" t="s">
        <v>1787</v>
      </c>
      <c r="BM126" s="248" t="s">
        <v>1788</v>
      </c>
    </row>
    <row r="127" s="2" customFormat="1" ht="16.5" customHeight="1">
      <c r="A127" s="38"/>
      <c r="B127" s="39"/>
      <c r="C127" s="236" t="s">
        <v>175</v>
      </c>
      <c r="D127" s="236" t="s">
        <v>171</v>
      </c>
      <c r="E127" s="237" t="s">
        <v>1789</v>
      </c>
      <c r="F127" s="238" t="s">
        <v>1790</v>
      </c>
      <c r="G127" s="239" t="s">
        <v>1439</v>
      </c>
      <c r="H127" s="240">
        <v>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45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1787</v>
      </c>
      <c r="AT127" s="248" t="s">
        <v>171</v>
      </c>
      <c r="AU127" s="248" t="s">
        <v>89</v>
      </c>
      <c r="AY127" s="17" t="s">
        <v>170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87</v>
      </c>
      <c r="BK127" s="249">
        <f>ROUND(I127*H127,2)</f>
        <v>0</v>
      </c>
      <c r="BL127" s="17" t="s">
        <v>1787</v>
      </c>
      <c r="BM127" s="248" t="s">
        <v>1791</v>
      </c>
    </row>
    <row r="128" s="2" customFormat="1" ht="16.5" customHeight="1">
      <c r="A128" s="38"/>
      <c r="B128" s="39"/>
      <c r="C128" s="236" t="s">
        <v>226</v>
      </c>
      <c r="D128" s="236" t="s">
        <v>171</v>
      </c>
      <c r="E128" s="237" t="s">
        <v>1792</v>
      </c>
      <c r="F128" s="238" t="s">
        <v>1793</v>
      </c>
      <c r="G128" s="239" t="s">
        <v>1439</v>
      </c>
      <c r="H128" s="240">
        <v>1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45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1787</v>
      </c>
      <c r="AT128" s="248" t="s">
        <v>171</v>
      </c>
      <c r="AU128" s="248" t="s">
        <v>89</v>
      </c>
      <c r="AY128" s="17" t="s">
        <v>170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87</v>
      </c>
      <c r="BK128" s="249">
        <f>ROUND(I128*H128,2)</f>
        <v>0</v>
      </c>
      <c r="BL128" s="17" t="s">
        <v>1787</v>
      </c>
      <c r="BM128" s="248" t="s">
        <v>1794</v>
      </c>
    </row>
    <row r="129" s="2" customFormat="1" ht="21.75" customHeight="1">
      <c r="A129" s="38"/>
      <c r="B129" s="39"/>
      <c r="C129" s="236" t="s">
        <v>200</v>
      </c>
      <c r="D129" s="236" t="s">
        <v>171</v>
      </c>
      <c r="E129" s="237" t="s">
        <v>1795</v>
      </c>
      <c r="F129" s="238" t="s">
        <v>1796</v>
      </c>
      <c r="G129" s="239" t="s">
        <v>1439</v>
      </c>
      <c r="H129" s="240">
        <v>1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45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1787</v>
      </c>
      <c r="AT129" s="248" t="s">
        <v>171</v>
      </c>
      <c r="AU129" s="248" t="s">
        <v>89</v>
      </c>
      <c r="AY129" s="17" t="s">
        <v>170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87</v>
      </c>
      <c r="BK129" s="249">
        <f>ROUND(I129*H129,2)</f>
        <v>0</v>
      </c>
      <c r="BL129" s="17" t="s">
        <v>1787</v>
      </c>
      <c r="BM129" s="248" t="s">
        <v>1797</v>
      </c>
    </row>
    <row r="130" s="2" customFormat="1" ht="16.5" customHeight="1">
      <c r="A130" s="38"/>
      <c r="B130" s="39"/>
      <c r="C130" s="236" t="s">
        <v>244</v>
      </c>
      <c r="D130" s="236" t="s">
        <v>171</v>
      </c>
      <c r="E130" s="237" t="s">
        <v>1798</v>
      </c>
      <c r="F130" s="238" t="s">
        <v>1799</v>
      </c>
      <c r="G130" s="239" t="s">
        <v>1439</v>
      </c>
      <c r="H130" s="240">
        <v>1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45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1787</v>
      </c>
      <c r="AT130" s="248" t="s">
        <v>171</v>
      </c>
      <c r="AU130" s="248" t="s">
        <v>89</v>
      </c>
      <c r="AY130" s="17" t="s">
        <v>170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87</v>
      </c>
      <c r="BK130" s="249">
        <f>ROUND(I130*H130,2)</f>
        <v>0</v>
      </c>
      <c r="BL130" s="17" t="s">
        <v>1787</v>
      </c>
      <c r="BM130" s="248" t="s">
        <v>1800</v>
      </c>
    </row>
    <row r="131" s="2" customFormat="1" ht="16.5" customHeight="1">
      <c r="A131" s="38"/>
      <c r="B131" s="39"/>
      <c r="C131" s="236" t="s">
        <v>214</v>
      </c>
      <c r="D131" s="236" t="s">
        <v>171</v>
      </c>
      <c r="E131" s="237" t="s">
        <v>1801</v>
      </c>
      <c r="F131" s="238" t="s">
        <v>1802</v>
      </c>
      <c r="G131" s="239" t="s">
        <v>1784</v>
      </c>
      <c r="H131" s="240">
        <v>1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45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175</v>
      </c>
      <c r="AT131" s="248" t="s">
        <v>171</v>
      </c>
      <c r="AU131" s="248" t="s">
        <v>89</v>
      </c>
      <c r="AY131" s="17" t="s">
        <v>170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87</v>
      </c>
      <c r="BK131" s="249">
        <f>ROUND(I131*H131,2)</f>
        <v>0</v>
      </c>
      <c r="BL131" s="17" t="s">
        <v>175</v>
      </c>
      <c r="BM131" s="248" t="s">
        <v>230</v>
      </c>
    </row>
    <row r="132" s="2" customFormat="1" ht="16.5" customHeight="1">
      <c r="A132" s="38"/>
      <c r="B132" s="39"/>
      <c r="C132" s="236" t="s">
        <v>256</v>
      </c>
      <c r="D132" s="236" t="s">
        <v>171</v>
      </c>
      <c r="E132" s="237" t="s">
        <v>1803</v>
      </c>
      <c r="F132" s="238" t="s">
        <v>1804</v>
      </c>
      <c r="G132" s="239" t="s">
        <v>1439</v>
      </c>
      <c r="H132" s="240">
        <v>1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45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1787</v>
      </c>
      <c r="AT132" s="248" t="s">
        <v>171</v>
      </c>
      <c r="AU132" s="248" t="s">
        <v>89</v>
      </c>
      <c r="AY132" s="17" t="s">
        <v>170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87</v>
      </c>
      <c r="BK132" s="249">
        <f>ROUND(I132*H132,2)</f>
        <v>0</v>
      </c>
      <c r="BL132" s="17" t="s">
        <v>1787</v>
      </c>
      <c r="BM132" s="248" t="s">
        <v>1805</v>
      </c>
    </row>
    <row r="133" s="2" customFormat="1" ht="16.5" customHeight="1">
      <c r="A133" s="38"/>
      <c r="B133" s="39"/>
      <c r="C133" s="236" t="s">
        <v>230</v>
      </c>
      <c r="D133" s="236" t="s">
        <v>171</v>
      </c>
      <c r="E133" s="237" t="s">
        <v>1806</v>
      </c>
      <c r="F133" s="238" t="s">
        <v>1807</v>
      </c>
      <c r="G133" s="239" t="s">
        <v>1784</v>
      </c>
      <c r="H133" s="240">
        <v>1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45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175</v>
      </c>
      <c r="AT133" s="248" t="s">
        <v>171</v>
      </c>
      <c r="AU133" s="248" t="s">
        <v>89</v>
      </c>
      <c r="AY133" s="17" t="s">
        <v>170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87</v>
      </c>
      <c r="BK133" s="249">
        <f>ROUND(I133*H133,2)</f>
        <v>0</v>
      </c>
      <c r="BL133" s="17" t="s">
        <v>175</v>
      </c>
      <c r="BM133" s="248" t="s">
        <v>214</v>
      </c>
    </row>
    <row r="134" s="11" customFormat="1" ht="22.8" customHeight="1">
      <c r="A134" s="11"/>
      <c r="B134" s="222"/>
      <c r="C134" s="223"/>
      <c r="D134" s="224" t="s">
        <v>79</v>
      </c>
      <c r="E134" s="295" t="s">
        <v>1808</v>
      </c>
      <c r="F134" s="295" t="s">
        <v>1809</v>
      </c>
      <c r="G134" s="223"/>
      <c r="H134" s="223"/>
      <c r="I134" s="226"/>
      <c r="J134" s="296">
        <f>BK134</f>
        <v>0</v>
      </c>
      <c r="K134" s="223"/>
      <c r="L134" s="228"/>
      <c r="M134" s="229"/>
      <c r="N134" s="230"/>
      <c r="O134" s="230"/>
      <c r="P134" s="231">
        <f>SUM(P135:P138)</f>
        <v>0</v>
      </c>
      <c r="Q134" s="230"/>
      <c r="R134" s="231">
        <f>SUM(R135:R138)</f>
        <v>0</v>
      </c>
      <c r="S134" s="230"/>
      <c r="T134" s="232">
        <f>SUM(T135:T138)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33" t="s">
        <v>226</v>
      </c>
      <c r="AT134" s="234" t="s">
        <v>79</v>
      </c>
      <c r="AU134" s="234" t="s">
        <v>87</v>
      </c>
      <c r="AY134" s="233" t="s">
        <v>170</v>
      </c>
      <c r="BK134" s="235">
        <f>SUM(BK135:BK138)</f>
        <v>0</v>
      </c>
    </row>
    <row r="135" s="2" customFormat="1" ht="16.5" customHeight="1">
      <c r="A135" s="38"/>
      <c r="B135" s="39"/>
      <c r="C135" s="236" t="s">
        <v>274</v>
      </c>
      <c r="D135" s="236" t="s">
        <v>171</v>
      </c>
      <c r="E135" s="237" t="s">
        <v>1810</v>
      </c>
      <c r="F135" s="238" t="s">
        <v>1811</v>
      </c>
      <c r="G135" s="239" t="s">
        <v>1439</v>
      </c>
      <c r="H135" s="240">
        <v>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45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1787</v>
      </c>
      <c r="AT135" s="248" t="s">
        <v>171</v>
      </c>
      <c r="AU135" s="248" t="s">
        <v>89</v>
      </c>
      <c r="AY135" s="17" t="s">
        <v>170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87</v>
      </c>
      <c r="BK135" s="249">
        <f>ROUND(I135*H135,2)</f>
        <v>0</v>
      </c>
      <c r="BL135" s="17" t="s">
        <v>1787</v>
      </c>
      <c r="BM135" s="248" t="s">
        <v>1812</v>
      </c>
    </row>
    <row r="136" s="2" customFormat="1" ht="16.5" customHeight="1">
      <c r="A136" s="38"/>
      <c r="B136" s="39"/>
      <c r="C136" s="236" t="s">
        <v>236</v>
      </c>
      <c r="D136" s="236" t="s">
        <v>171</v>
      </c>
      <c r="E136" s="237" t="s">
        <v>1813</v>
      </c>
      <c r="F136" s="238" t="s">
        <v>1814</v>
      </c>
      <c r="G136" s="239" t="s">
        <v>1439</v>
      </c>
      <c r="H136" s="240">
        <v>1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45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1787</v>
      </c>
      <c r="AT136" s="248" t="s">
        <v>171</v>
      </c>
      <c r="AU136" s="248" t="s">
        <v>89</v>
      </c>
      <c r="AY136" s="17" t="s">
        <v>170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87</v>
      </c>
      <c r="BK136" s="249">
        <f>ROUND(I136*H136,2)</f>
        <v>0</v>
      </c>
      <c r="BL136" s="17" t="s">
        <v>1787</v>
      </c>
      <c r="BM136" s="248" t="s">
        <v>1815</v>
      </c>
    </row>
    <row r="137" s="2" customFormat="1" ht="16.5" customHeight="1">
      <c r="A137" s="38"/>
      <c r="B137" s="39"/>
      <c r="C137" s="236" t="s">
        <v>469</v>
      </c>
      <c r="D137" s="236" t="s">
        <v>171</v>
      </c>
      <c r="E137" s="237" t="s">
        <v>1816</v>
      </c>
      <c r="F137" s="238" t="s">
        <v>1817</v>
      </c>
      <c r="G137" s="239" t="s">
        <v>1439</v>
      </c>
      <c r="H137" s="240">
        <v>1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45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1787</v>
      </c>
      <c r="AT137" s="248" t="s">
        <v>171</v>
      </c>
      <c r="AU137" s="248" t="s">
        <v>89</v>
      </c>
      <c r="AY137" s="17" t="s">
        <v>170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87</v>
      </c>
      <c r="BK137" s="249">
        <f>ROUND(I137*H137,2)</f>
        <v>0</v>
      </c>
      <c r="BL137" s="17" t="s">
        <v>1787</v>
      </c>
      <c r="BM137" s="248" t="s">
        <v>1818</v>
      </c>
    </row>
    <row r="138" s="2" customFormat="1" ht="16.5" customHeight="1">
      <c r="A138" s="38"/>
      <c r="B138" s="39"/>
      <c r="C138" s="236" t="s">
        <v>247</v>
      </c>
      <c r="D138" s="236" t="s">
        <v>171</v>
      </c>
      <c r="E138" s="237" t="s">
        <v>1819</v>
      </c>
      <c r="F138" s="238" t="s">
        <v>1820</v>
      </c>
      <c r="G138" s="239" t="s">
        <v>1439</v>
      </c>
      <c r="H138" s="240">
        <v>1</v>
      </c>
      <c r="I138" s="241"/>
      <c r="J138" s="242">
        <f>ROUND(I138*H138,2)</f>
        <v>0</v>
      </c>
      <c r="K138" s="243"/>
      <c r="L138" s="44"/>
      <c r="M138" s="297" t="s">
        <v>1</v>
      </c>
      <c r="N138" s="298" t="s">
        <v>45</v>
      </c>
      <c r="O138" s="299"/>
      <c r="P138" s="300">
        <f>O138*H138</f>
        <v>0</v>
      </c>
      <c r="Q138" s="300">
        <v>0</v>
      </c>
      <c r="R138" s="300">
        <f>Q138*H138</f>
        <v>0</v>
      </c>
      <c r="S138" s="300">
        <v>0</v>
      </c>
      <c r="T138" s="30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175</v>
      </c>
      <c r="AT138" s="248" t="s">
        <v>171</v>
      </c>
      <c r="AU138" s="248" t="s">
        <v>89</v>
      </c>
      <c r="AY138" s="17" t="s">
        <v>170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87</v>
      </c>
      <c r="BK138" s="249">
        <f>ROUND(I138*H138,2)</f>
        <v>0</v>
      </c>
      <c r="BL138" s="17" t="s">
        <v>175</v>
      </c>
      <c r="BM138" s="248" t="s">
        <v>270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192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tZh0qC8yFZddrbqKnglxItPNtbLBnwV6ROPWrNeEuYqifkIEHvGJnR4zH1OwCVJ2JYgyFs9nKwgGognrD2XntQ==" hashValue="+tVh3voly1TMn3iVZfJhKciQ/fHBSEu7Oi+297PVr87cdbgwM24owcWrH5Fl7Y3faHbKjg3Ui2MPVyGnhK1p1Q==" algorithmName="SHA-512" password="CC35"/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145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146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147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148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23. 3. 2021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6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39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40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42</v>
      </c>
      <c r="G34" s="38"/>
      <c r="H34" s="38"/>
      <c r="I34" s="168" t="s">
        <v>41</v>
      </c>
      <c r="J34" s="167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44</v>
      </c>
      <c r="E35" s="152" t="s">
        <v>45</v>
      </c>
      <c r="F35" s="170">
        <f>ROUND((SUM(BE123:BE219)),  2)</f>
        <v>0</v>
      </c>
      <c r="G35" s="38"/>
      <c r="H35" s="38"/>
      <c r="I35" s="171">
        <v>0.20999999999999999</v>
      </c>
      <c r="J35" s="170">
        <f>ROUND(((SUM(BE123:BE219))*I35),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46</v>
      </c>
      <c r="F36" s="170">
        <f>ROUND((SUM(BF123:BF219)),  2)</f>
        <v>0</v>
      </c>
      <c r="G36" s="38"/>
      <c r="H36" s="38"/>
      <c r="I36" s="171">
        <v>0.14999999999999999</v>
      </c>
      <c r="J36" s="170">
        <f>ROUND(((SUM(BF123:BF219))*I36),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47</v>
      </c>
      <c r="F37" s="170">
        <f>ROUND((SUM(BG123:BG219)),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48</v>
      </c>
      <c r="F38" s="170">
        <f>ROUND((SUM(BH123:BH219)),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49</v>
      </c>
      <c r="F39" s="170">
        <f>ROUND((SUM(BI123:BI219)),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50</v>
      </c>
      <c r="E41" s="174"/>
      <c r="F41" s="174"/>
      <c r="G41" s="175" t="s">
        <v>51</v>
      </c>
      <c r="H41" s="176" t="s">
        <v>52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145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146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147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SO.101.1 - Protierozní průlehy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Litomyšl</v>
      </c>
      <c r="G91" s="40"/>
      <c r="H91" s="40"/>
      <c r="I91" s="156" t="s">
        <v>22</v>
      </c>
      <c r="J91" s="79" t="str">
        <f>IF(J14="","",J14)</f>
        <v>23. 3. 2021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Město Litomyšl</v>
      </c>
      <c r="G93" s="40"/>
      <c r="H93" s="40"/>
      <c r="I93" s="156" t="s">
        <v>32</v>
      </c>
      <c r="J93" s="36" t="str">
        <f>E23</f>
        <v>K I P spol. s r. 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150</v>
      </c>
      <c r="D96" s="198"/>
      <c r="E96" s="198"/>
      <c r="F96" s="198"/>
      <c r="G96" s="198"/>
      <c r="H96" s="198"/>
      <c r="I96" s="199"/>
      <c r="J96" s="200" t="s">
        <v>151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152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153</v>
      </c>
    </row>
    <row r="99" s="9" customFormat="1" ht="24.96" customHeight="1">
      <c r="A99" s="9"/>
      <c r="B99" s="202"/>
      <c r="C99" s="203"/>
      <c r="D99" s="204" t="s">
        <v>154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2"/>
      <c r="C100" s="203"/>
      <c r="D100" s="204" t="s">
        <v>155</v>
      </c>
      <c r="E100" s="205"/>
      <c r="F100" s="205"/>
      <c r="G100" s="205"/>
      <c r="H100" s="205"/>
      <c r="I100" s="206"/>
      <c r="J100" s="207">
        <f>J185</f>
        <v>0</v>
      </c>
      <c r="K100" s="203"/>
      <c r="L100" s="20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2"/>
      <c r="C101" s="203"/>
      <c r="D101" s="204" t="s">
        <v>156</v>
      </c>
      <c r="E101" s="205"/>
      <c r="F101" s="205"/>
      <c r="G101" s="205"/>
      <c r="H101" s="205"/>
      <c r="I101" s="206"/>
      <c r="J101" s="207">
        <f>J204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157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3.25" customHeight="1">
      <c r="A111" s="38"/>
      <c r="B111" s="39"/>
      <c r="C111" s="40"/>
      <c r="D111" s="40"/>
      <c r="E111" s="196" t="str">
        <f>E7</f>
        <v>Zainvestování území pro RD v lokalitě Babka Litomyšl, REVIZE Č.1. – 03/2021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145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146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147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SO.101.1 - Protierozní průlehy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Litomyšl</v>
      </c>
      <c r="G117" s="40"/>
      <c r="H117" s="40"/>
      <c r="I117" s="156" t="s">
        <v>22</v>
      </c>
      <c r="J117" s="79" t="str">
        <f>IF(J14="","",J14)</f>
        <v>23. 3. 2021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Město Litomyšl</v>
      </c>
      <c r="G119" s="40"/>
      <c r="H119" s="40"/>
      <c r="I119" s="156" t="s">
        <v>32</v>
      </c>
      <c r="J119" s="36" t="str">
        <f>E23</f>
        <v>K I P spol. s r. 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156" t="s">
        <v>37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0" customFormat="1" ht="29.28" customHeight="1">
      <c r="A122" s="209"/>
      <c r="B122" s="210"/>
      <c r="C122" s="211" t="s">
        <v>158</v>
      </c>
      <c r="D122" s="212" t="s">
        <v>65</v>
      </c>
      <c r="E122" s="212" t="s">
        <v>61</v>
      </c>
      <c r="F122" s="212" t="s">
        <v>62</v>
      </c>
      <c r="G122" s="212" t="s">
        <v>159</v>
      </c>
      <c r="H122" s="212" t="s">
        <v>160</v>
      </c>
      <c r="I122" s="213" t="s">
        <v>161</v>
      </c>
      <c r="J122" s="214" t="s">
        <v>151</v>
      </c>
      <c r="K122" s="215" t="s">
        <v>162</v>
      </c>
      <c r="L122" s="216"/>
      <c r="M122" s="100" t="s">
        <v>1</v>
      </c>
      <c r="N122" s="101" t="s">
        <v>44</v>
      </c>
      <c r="O122" s="101" t="s">
        <v>163</v>
      </c>
      <c r="P122" s="101" t="s">
        <v>164</v>
      </c>
      <c r="Q122" s="101" t="s">
        <v>165</v>
      </c>
      <c r="R122" s="101" t="s">
        <v>166</v>
      </c>
      <c r="S122" s="101" t="s">
        <v>167</v>
      </c>
      <c r="T122" s="102" t="s">
        <v>168</v>
      </c>
      <c r="U122" s="209"/>
      <c r="V122" s="209"/>
      <c r="W122" s="209"/>
      <c r="X122" s="209"/>
      <c r="Y122" s="209"/>
      <c r="Z122" s="209"/>
      <c r="AA122" s="209"/>
      <c r="AB122" s="209"/>
      <c r="AC122" s="209"/>
      <c r="AD122" s="209"/>
      <c r="AE122" s="209"/>
    </row>
    <row r="123" s="2" customFormat="1" ht="22.8" customHeight="1">
      <c r="A123" s="38"/>
      <c r="B123" s="39"/>
      <c r="C123" s="107" t="s">
        <v>169</v>
      </c>
      <c r="D123" s="40"/>
      <c r="E123" s="40"/>
      <c r="F123" s="40"/>
      <c r="G123" s="40"/>
      <c r="H123" s="40"/>
      <c r="I123" s="154"/>
      <c r="J123" s="217">
        <f>BK123</f>
        <v>0</v>
      </c>
      <c r="K123" s="40"/>
      <c r="L123" s="44"/>
      <c r="M123" s="103"/>
      <c r="N123" s="218"/>
      <c r="O123" s="104"/>
      <c r="P123" s="219">
        <f>P124+P185+P204</f>
        <v>0</v>
      </c>
      <c r="Q123" s="104"/>
      <c r="R123" s="219">
        <f>R124+R185+R204</f>
        <v>0</v>
      </c>
      <c r="S123" s="104"/>
      <c r="T123" s="220">
        <f>T124+T185+T204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79</v>
      </c>
      <c r="AU123" s="17" t="s">
        <v>153</v>
      </c>
      <c r="BK123" s="221">
        <f>BK124+BK185+BK204</f>
        <v>0</v>
      </c>
    </row>
    <row r="124" s="11" customFormat="1" ht="25.92" customHeight="1">
      <c r="A124" s="11"/>
      <c r="B124" s="222"/>
      <c r="C124" s="223"/>
      <c r="D124" s="224" t="s">
        <v>79</v>
      </c>
      <c r="E124" s="225" t="s">
        <v>87</v>
      </c>
      <c r="F124" s="225" t="s">
        <v>99</v>
      </c>
      <c r="G124" s="223"/>
      <c r="H124" s="223"/>
      <c r="I124" s="226"/>
      <c r="J124" s="227">
        <f>BK124</f>
        <v>0</v>
      </c>
      <c r="K124" s="223"/>
      <c r="L124" s="228"/>
      <c r="M124" s="229"/>
      <c r="N124" s="230"/>
      <c r="O124" s="230"/>
      <c r="P124" s="231">
        <f>SUM(P125:P184)</f>
        <v>0</v>
      </c>
      <c r="Q124" s="230"/>
      <c r="R124" s="231">
        <f>SUM(R125:R184)</f>
        <v>0</v>
      </c>
      <c r="S124" s="230"/>
      <c r="T124" s="232">
        <f>SUM(T125:T184)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3" t="s">
        <v>87</v>
      </c>
      <c r="AT124" s="234" t="s">
        <v>79</v>
      </c>
      <c r="AU124" s="234" t="s">
        <v>80</v>
      </c>
      <c r="AY124" s="233" t="s">
        <v>170</v>
      </c>
      <c r="BK124" s="235">
        <f>SUM(BK125:BK184)</f>
        <v>0</v>
      </c>
    </row>
    <row r="125" s="2" customFormat="1" ht="16.5" customHeight="1">
      <c r="A125" s="38"/>
      <c r="B125" s="39"/>
      <c r="C125" s="236" t="s">
        <v>87</v>
      </c>
      <c r="D125" s="236" t="s">
        <v>171</v>
      </c>
      <c r="E125" s="237" t="s">
        <v>172</v>
      </c>
      <c r="F125" s="238" t="s">
        <v>173</v>
      </c>
      <c r="G125" s="239" t="s">
        <v>174</v>
      </c>
      <c r="H125" s="240">
        <v>142.03999999999999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45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175</v>
      </c>
      <c r="AT125" s="248" t="s">
        <v>171</v>
      </c>
      <c r="AU125" s="248" t="s">
        <v>87</v>
      </c>
      <c r="AY125" s="17" t="s">
        <v>170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87</v>
      </c>
      <c r="BK125" s="249">
        <f>ROUND(I125*H125,2)</f>
        <v>0</v>
      </c>
      <c r="BL125" s="17" t="s">
        <v>175</v>
      </c>
      <c r="BM125" s="248" t="s">
        <v>89</v>
      </c>
    </row>
    <row r="126" s="2" customFormat="1">
      <c r="A126" s="38"/>
      <c r="B126" s="39"/>
      <c r="C126" s="40"/>
      <c r="D126" s="250" t="s">
        <v>176</v>
      </c>
      <c r="E126" s="40"/>
      <c r="F126" s="251" t="s">
        <v>177</v>
      </c>
      <c r="G126" s="40"/>
      <c r="H126" s="40"/>
      <c r="I126" s="154"/>
      <c r="J126" s="40"/>
      <c r="K126" s="40"/>
      <c r="L126" s="44"/>
      <c r="M126" s="252"/>
      <c r="N126" s="253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176</v>
      </c>
      <c r="AU126" s="17" t="s">
        <v>87</v>
      </c>
    </row>
    <row r="127" s="12" customFormat="1">
      <c r="A127" s="12"/>
      <c r="B127" s="254"/>
      <c r="C127" s="255"/>
      <c r="D127" s="250" t="s">
        <v>178</v>
      </c>
      <c r="E127" s="256" t="s">
        <v>1</v>
      </c>
      <c r="F127" s="257" t="s">
        <v>179</v>
      </c>
      <c r="G127" s="255"/>
      <c r="H127" s="256" t="s">
        <v>1</v>
      </c>
      <c r="I127" s="258"/>
      <c r="J127" s="255"/>
      <c r="K127" s="255"/>
      <c r="L127" s="259"/>
      <c r="M127" s="260"/>
      <c r="N127" s="261"/>
      <c r="O127" s="261"/>
      <c r="P127" s="261"/>
      <c r="Q127" s="261"/>
      <c r="R127" s="261"/>
      <c r="S127" s="261"/>
      <c r="T127" s="26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63" t="s">
        <v>178</v>
      </c>
      <c r="AU127" s="263" t="s">
        <v>87</v>
      </c>
      <c r="AV127" s="12" t="s">
        <v>87</v>
      </c>
      <c r="AW127" s="12" t="s">
        <v>36</v>
      </c>
      <c r="AX127" s="12" t="s">
        <v>80</v>
      </c>
      <c r="AY127" s="263" t="s">
        <v>170</v>
      </c>
    </row>
    <row r="128" s="13" customFormat="1">
      <c r="A128" s="13"/>
      <c r="B128" s="264"/>
      <c r="C128" s="265"/>
      <c r="D128" s="250" t="s">
        <v>178</v>
      </c>
      <c r="E128" s="266" t="s">
        <v>1</v>
      </c>
      <c r="F128" s="267" t="s">
        <v>180</v>
      </c>
      <c r="G128" s="265"/>
      <c r="H128" s="268">
        <v>18.600000000000001</v>
      </c>
      <c r="I128" s="269"/>
      <c r="J128" s="265"/>
      <c r="K128" s="265"/>
      <c r="L128" s="270"/>
      <c r="M128" s="271"/>
      <c r="N128" s="272"/>
      <c r="O128" s="272"/>
      <c r="P128" s="272"/>
      <c r="Q128" s="272"/>
      <c r="R128" s="272"/>
      <c r="S128" s="272"/>
      <c r="T128" s="27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74" t="s">
        <v>178</v>
      </c>
      <c r="AU128" s="274" t="s">
        <v>87</v>
      </c>
      <c r="AV128" s="13" t="s">
        <v>89</v>
      </c>
      <c r="AW128" s="13" t="s">
        <v>36</v>
      </c>
      <c r="AX128" s="13" t="s">
        <v>80</v>
      </c>
      <c r="AY128" s="274" t="s">
        <v>170</v>
      </c>
    </row>
    <row r="129" s="13" customFormat="1">
      <c r="A129" s="13"/>
      <c r="B129" s="264"/>
      <c r="C129" s="265"/>
      <c r="D129" s="250" t="s">
        <v>178</v>
      </c>
      <c r="E129" s="266" t="s">
        <v>1</v>
      </c>
      <c r="F129" s="267" t="s">
        <v>181</v>
      </c>
      <c r="G129" s="265"/>
      <c r="H129" s="268">
        <v>23.879999999999999</v>
      </c>
      <c r="I129" s="269"/>
      <c r="J129" s="265"/>
      <c r="K129" s="265"/>
      <c r="L129" s="270"/>
      <c r="M129" s="271"/>
      <c r="N129" s="272"/>
      <c r="O129" s="272"/>
      <c r="P129" s="272"/>
      <c r="Q129" s="272"/>
      <c r="R129" s="272"/>
      <c r="S129" s="272"/>
      <c r="T129" s="27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74" t="s">
        <v>178</v>
      </c>
      <c r="AU129" s="274" t="s">
        <v>87</v>
      </c>
      <c r="AV129" s="13" t="s">
        <v>89</v>
      </c>
      <c r="AW129" s="13" t="s">
        <v>36</v>
      </c>
      <c r="AX129" s="13" t="s">
        <v>80</v>
      </c>
      <c r="AY129" s="274" t="s">
        <v>170</v>
      </c>
    </row>
    <row r="130" s="13" customFormat="1">
      <c r="A130" s="13"/>
      <c r="B130" s="264"/>
      <c r="C130" s="265"/>
      <c r="D130" s="250" t="s">
        <v>178</v>
      </c>
      <c r="E130" s="266" t="s">
        <v>1</v>
      </c>
      <c r="F130" s="267" t="s">
        <v>182</v>
      </c>
      <c r="G130" s="265"/>
      <c r="H130" s="268">
        <v>11.970000000000001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4" t="s">
        <v>178</v>
      </c>
      <c r="AU130" s="274" t="s">
        <v>87</v>
      </c>
      <c r="AV130" s="13" t="s">
        <v>89</v>
      </c>
      <c r="AW130" s="13" t="s">
        <v>36</v>
      </c>
      <c r="AX130" s="13" t="s">
        <v>80</v>
      </c>
      <c r="AY130" s="274" t="s">
        <v>170</v>
      </c>
    </row>
    <row r="131" s="13" customFormat="1">
      <c r="A131" s="13"/>
      <c r="B131" s="264"/>
      <c r="C131" s="265"/>
      <c r="D131" s="250" t="s">
        <v>178</v>
      </c>
      <c r="E131" s="266" t="s">
        <v>1</v>
      </c>
      <c r="F131" s="267" t="s">
        <v>183</v>
      </c>
      <c r="G131" s="265"/>
      <c r="H131" s="268">
        <v>67.159999999999997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4" t="s">
        <v>178</v>
      </c>
      <c r="AU131" s="274" t="s">
        <v>87</v>
      </c>
      <c r="AV131" s="13" t="s">
        <v>89</v>
      </c>
      <c r="AW131" s="13" t="s">
        <v>36</v>
      </c>
      <c r="AX131" s="13" t="s">
        <v>80</v>
      </c>
      <c r="AY131" s="274" t="s">
        <v>170</v>
      </c>
    </row>
    <row r="132" s="13" customFormat="1">
      <c r="A132" s="13"/>
      <c r="B132" s="264"/>
      <c r="C132" s="265"/>
      <c r="D132" s="250" t="s">
        <v>178</v>
      </c>
      <c r="E132" s="266" t="s">
        <v>1</v>
      </c>
      <c r="F132" s="267" t="s">
        <v>184</v>
      </c>
      <c r="G132" s="265"/>
      <c r="H132" s="268">
        <v>8.2699999999999996</v>
      </c>
      <c r="I132" s="269"/>
      <c r="J132" s="265"/>
      <c r="K132" s="265"/>
      <c r="L132" s="270"/>
      <c r="M132" s="271"/>
      <c r="N132" s="272"/>
      <c r="O132" s="272"/>
      <c r="P132" s="272"/>
      <c r="Q132" s="272"/>
      <c r="R132" s="272"/>
      <c r="S132" s="272"/>
      <c r="T132" s="27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4" t="s">
        <v>178</v>
      </c>
      <c r="AU132" s="274" t="s">
        <v>87</v>
      </c>
      <c r="AV132" s="13" t="s">
        <v>89</v>
      </c>
      <c r="AW132" s="13" t="s">
        <v>36</v>
      </c>
      <c r="AX132" s="13" t="s">
        <v>80</v>
      </c>
      <c r="AY132" s="274" t="s">
        <v>170</v>
      </c>
    </row>
    <row r="133" s="13" customFormat="1">
      <c r="A133" s="13"/>
      <c r="B133" s="264"/>
      <c r="C133" s="265"/>
      <c r="D133" s="250" t="s">
        <v>178</v>
      </c>
      <c r="E133" s="266" t="s">
        <v>1</v>
      </c>
      <c r="F133" s="267" t="s">
        <v>185</v>
      </c>
      <c r="G133" s="265"/>
      <c r="H133" s="268">
        <v>12.16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4" t="s">
        <v>178</v>
      </c>
      <c r="AU133" s="274" t="s">
        <v>87</v>
      </c>
      <c r="AV133" s="13" t="s">
        <v>89</v>
      </c>
      <c r="AW133" s="13" t="s">
        <v>36</v>
      </c>
      <c r="AX133" s="13" t="s">
        <v>80</v>
      </c>
      <c r="AY133" s="274" t="s">
        <v>170</v>
      </c>
    </row>
    <row r="134" s="14" customFormat="1">
      <c r="A134" s="14"/>
      <c r="B134" s="275"/>
      <c r="C134" s="276"/>
      <c r="D134" s="250" t="s">
        <v>178</v>
      </c>
      <c r="E134" s="277" t="s">
        <v>1</v>
      </c>
      <c r="F134" s="278" t="s">
        <v>186</v>
      </c>
      <c r="G134" s="276"/>
      <c r="H134" s="279">
        <v>142.03999999999999</v>
      </c>
      <c r="I134" s="280"/>
      <c r="J134" s="276"/>
      <c r="K134" s="276"/>
      <c r="L134" s="281"/>
      <c r="M134" s="282"/>
      <c r="N134" s="283"/>
      <c r="O134" s="283"/>
      <c r="P134" s="283"/>
      <c r="Q134" s="283"/>
      <c r="R134" s="283"/>
      <c r="S134" s="283"/>
      <c r="T134" s="28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5" t="s">
        <v>178</v>
      </c>
      <c r="AU134" s="285" t="s">
        <v>87</v>
      </c>
      <c r="AV134" s="14" t="s">
        <v>175</v>
      </c>
      <c r="AW134" s="14" t="s">
        <v>36</v>
      </c>
      <c r="AX134" s="14" t="s">
        <v>87</v>
      </c>
      <c r="AY134" s="285" t="s">
        <v>170</v>
      </c>
    </row>
    <row r="135" s="2" customFormat="1" ht="21.75" customHeight="1">
      <c r="A135" s="38"/>
      <c r="B135" s="39"/>
      <c r="C135" s="236" t="s">
        <v>89</v>
      </c>
      <c r="D135" s="236" t="s">
        <v>171</v>
      </c>
      <c r="E135" s="237" t="s">
        <v>187</v>
      </c>
      <c r="F135" s="238" t="s">
        <v>188</v>
      </c>
      <c r="G135" s="239" t="s">
        <v>174</v>
      </c>
      <c r="H135" s="240">
        <v>662.70000000000005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45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175</v>
      </c>
      <c r="AT135" s="248" t="s">
        <v>171</v>
      </c>
      <c r="AU135" s="248" t="s">
        <v>87</v>
      </c>
      <c r="AY135" s="17" t="s">
        <v>170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87</v>
      </c>
      <c r="BK135" s="249">
        <f>ROUND(I135*H135,2)</f>
        <v>0</v>
      </c>
      <c r="BL135" s="17" t="s">
        <v>175</v>
      </c>
      <c r="BM135" s="248" t="s">
        <v>175</v>
      </c>
    </row>
    <row r="136" s="2" customFormat="1">
      <c r="A136" s="38"/>
      <c r="B136" s="39"/>
      <c r="C136" s="40"/>
      <c r="D136" s="250" t="s">
        <v>176</v>
      </c>
      <c r="E136" s="40"/>
      <c r="F136" s="251" t="s">
        <v>177</v>
      </c>
      <c r="G136" s="40"/>
      <c r="H136" s="40"/>
      <c r="I136" s="154"/>
      <c r="J136" s="40"/>
      <c r="K136" s="40"/>
      <c r="L136" s="44"/>
      <c r="M136" s="252"/>
      <c r="N136" s="25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176</v>
      </c>
      <c r="AU136" s="17" t="s">
        <v>87</v>
      </c>
    </row>
    <row r="137" s="12" customFormat="1">
      <c r="A137" s="12"/>
      <c r="B137" s="254"/>
      <c r="C137" s="255"/>
      <c r="D137" s="250" t="s">
        <v>178</v>
      </c>
      <c r="E137" s="256" t="s">
        <v>1</v>
      </c>
      <c r="F137" s="257" t="s">
        <v>189</v>
      </c>
      <c r="G137" s="255"/>
      <c r="H137" s="256" t="s">
        <v>1</v>
      </c>
      <c r="I137" s="258"/>
      <c r="J137" s="255"/>
      <c r="K137" s="255"/>
      <c r="L137" s="259"/>
      <c r="M137" s="260"/>
      <c r="N137" s="261"/>
      <c r="O137" s="261"/>
      <c r="P137" s="261"/>
      <c r="Q137" s="261"/>
      <c r="R137" s="261"/>
      <c r="S137" s="261"/>
      <c r="T137" s="26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63" t="s">
        <v>178</v>
      </c>
      <c r="AU137" s="263" t="s">
        <v>87</v>
      </c>
      <c r="AV137" s="12" t="s">
        <v>87</v>
      </c>
      <c r="AW137" s="12" t="s">
        <v>36</v>
      </c>
      <c r="AX137" s="12" t="s">
        <v>80</v>
      </c>
      <c r="AY137" s="263" t="s">
        <v>170</v>
      </c>
    </row>
    <row r="138" s="13" customFormat="1">
      <c r="A138" s="13"/>
      <c r="B138" s="264"/>
      <c r="C138" s="265"/>
      <c r="D138" s="250" t="s">
        <v>178</v>
      </c>
      <c r="E138" s="266" t="s">
        <v>1</v>
      </c>
      <c r="F138" s="267" t="s">
        <v>190</v>
      </c>
      <c r="G138" s="265"/>
      <c r="H138" s="268">
        <v>75.849999999999994</v>
      </c>
      <c r="I138" s="269"/>
      <c r="J138" s="265"/>
      <c r="K138" s="265"/>
      <c r="L138" s="270"/>
      <c r="M138" s="271"/>
      <c r="N138" s="272"/>
      <c r="O138" s="272"/>
      <c r="P138" s="272"/>
      <c r="Q138" s="272"/>
      <c r="R138" s="272"/>
      <c r="S138" s="272"/>
      <c r="T138" s="27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4" t="s">
        <v>178</v>
      </c>
      <c r="AU138" s="274" t="s">
        <v>87</v>
      </c>
      <c r="AV138" s="13" t="s">
        <v>89</v>
      </c>
      <c r="AW138" s="13" t="s">
        <v>36</v>
      </c>
      <c r="AX138" s="13" t="s">
        <v>80</v>
      </c>
      <c r="AY138" s="274" t="s">
        <v>170</v>
      </c>
    </row>
    <row r="139" s="13" customFormat="1">
      <c r="A139" s="13"/>
      <c r="B139" s="264"/>
      <c r="C139" s="265"/>
      <c r="D139" s="250" t="s">
        <v>178</v>
      </c>
      <c r="E139" s="266" t="s">
        <v>1</v>
      </c>
      <c r="F139" s="267" t="s">
        <v>191</v>
      </c>
      <c r="G139" s="265"/>
      <c r="H139" s="268">
        <v>89.75</v>
      </c>
      <c r="I139" s="269"/>
      <c r="J139" s="265"/>
      <c r="K139" s="265"/>
      <c r="L139" s="270"/>
      <c r="M139" s="271"/>
      <c r="N139" s="272"/>
      <c r="O139" s="272"/>
      <c r="P139" s="272"/>
      <c r="Q139" s="272"/>
      <c r="R139" s="272"/>
      <c r="S139" s="272"/>
      <c r="T139" s="27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4" t="s">
        <v>178</v>
      </c>
      <c r="AU139" s="274" t="s">
        <v>87</v>
      </c>
      <c r="AV139" s="13" t="s">
        <v>89</v>
      </c>
      <c r="AW139" s="13" t="s">
        <v>36</v>
      </c>
      <c r="AX139" s="13" t="s">
        <v>80</v>
      </c>
      <c r="AY139" s="274" t="s">
        <v>170</v>
      </c>
    </row>
    <row r="140" s="13" customFormat="1">
      <c r="A140" s="13"/>
      <c r="B140" s="264"/>
      <c r="C140" s="265"/>
      <c r="D140" s="250" t="s">
        <v>178</v>
      </c>
      <c r="E140" s="266" t="s">
        <v>1</v>
      </c>
      <c r="F140" s="267" t="s">
        <v>192</v>
      </c>
      <c r="G140" s="265"/>
      <c r="H140" s="268">
        <v>49.32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4" t="s">
        <v>178</v>
      </c>
      <c r="AU140" s="274" t="s">
        <v>87</v>
      </c>
      <c r="AV140" s="13" t="s">
        <v>89</v>
      </c>
      <c r="AW140" s="13" t="s">
        <v>36</v>
      </c>
      <c r="AX140" s="13" t="s">
        <v>80</v>
      </c>
      <c r="AY140" s="274" t="s">
        <v>170</v>
      </c>
    </row>
    <row r="141" s="13" customFormat="1">
      <c r="A141" s="13"/>
      <c r="B141" s="264"/>
      <c r="C141" s="265"/>
      <c r="D141" s="250" t="s">
        <v>178</v>
      </c>
      <c r="E141" s="266" t="s">
        <v>1</v>
      </c>
      <c r="F141" s="267" t="s">
        <v>193</v>
      </c>
      <c r="G141" s="265"/>
      <c r="H141" s="268">
        <v>349.32999999999998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4" t="s">
        <v>178</v>
      </c>
      <c r="AU141" s="274" t="s">
        <v>87</v>
      </c>
      <c r="AV141" s="13" t="s">
        <v>89</v>
      </c>
      <c r="AW141" s="13" t="s">
        <v>36</v>
      </c>
      <c r="AX141" s="13" t="s">
        <v>80</v>
      </c>
      <c r="AY141" s="274" t="s">
        <v>170</v>
      </c>
    </row>
    <row r="142" s="13" customFormat="1">
      <c r="A142" s="13"/>
      <c r="B142" s="264"/>
      <c r="C142" s="265"/>
      <c r="D142" s="250" t="s">
        <v>178</v>
      </c>
      <c r="E142" s="266" t="s">
        <v>1</v>
      </c>
      <c r="F142" s="267" t="s">
        <v>194</v>
      </c>
      <c r="G142" s="265"/>
      <c r="H142" s="268">
        <v>34.850000000000001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4" t="s">
        <v>178</v>
      </c>
      <c r="AU142" s="274" t="s">
        <v>87</v>
      </c>
      <c r="AV142" s="13" t="s">
        <v>89</v>
      </c>
      <c r="AW142" s="13" t="s">
        <v>36</v>
      </c>
      <c r="AX142" s="13" t="s">
        <v>80</v>
      </c>
      <c r="AY142" s="274" t="s">
        <v>170</v>
      </c>
    </row>
    <row r="143" s="13" customFormat="1">
      <c r="A143" s="13"/>
      <c r="B143" s="264"/>
      <c r="C143" s="265"/>
      <c r="D143" s="250" t="s">
        <v>178</v>
      </c>
      <c r="E143" s="266" t="s">
        <v>1</v>
      </c>
      <c r="F143" s="267" t="s">
        <v>195</v>
      </c>
      <c r="G143" s="265"/>
      <c r="H143" s="268">
        <v>46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4" t="s">
        <v>178</v>
      </c>
      <c r="AU143" s="274" t="s">
        <v>87</v>
      </c>
      <c r="AV143" s="13" t="s">
        <v>89</v>
      </c>
      <c r="AW143" s="13" t="s">
        <v>36</v>
      </c>
      <c r="AX143" s="13" t="s">
        <v>80</v>
      </c>
      <c r="AY143" s="274" t="s">
        <v>170</v>
      </c>
    </row>
    <row r="144" s="13" customFormat="1">
      <c r="A144" s="13"/>
      <c r="B144" s="264"/>
      <c r="C144" s="265"/>
      <c r="D144" s="250" t="s">
        <v>178</v>
      </c>
      <c r="E144" s="266" t="s">
        <v>1</v>
      </c>
      <c r="F144" s="267" t="s">
        <v>196</v>
      </c>
      <c r="G144" s="265"/>
      <c r="H144" s="268">
        <v>17.600000000000001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4" t="s">
        <v>178</v>
      </c>
      <c r="AU144" s="274" t="s">
        <v>87</v>
      </c>
      <c r="AV144" s="13" t="s">
        <v>89</v>
      </c>
      <c r="AW144" s="13" t="s">
        <v>36</v>
      </c>
      <c r="AX144" s="13" t="s">
        <v>80</v>
      </c>
      <c r="AY144" s="274" t="s">
        <v>170</v>
      </c>
    </row>
    <row r="145" s="14" customFormat="1">
      <c r="A145" s="14"/>
      <c r="B145" s="275"/>
      <c r="C145" s="276"/>
      <c r="D145" s="250" t="s">
        <v>178</v>
      </c>
      <c r="E145" s="277" t="s">
        <v>1</v>
      </c>
      <c r="F145" s="278" t="s">
        <v>186</v>
      </c>
      <c r="G145" s="276"/>
      <c r="H145" s="279">
        <v>662.70000000000005</v>
      </c>
      <c r="I145" s="280"/>
      <c r="J145" s="276"/>
      <c r="K145" s="276"/>
      <c r="L145" s="281"/>
      <c r="M145" s="282"/>
      <c r="N145" s="283"/>
      <c r="O145" s="283"/>
      <c r="P145" s="283"/>
      <c r="Q145" s="283"/>
      <c r="R145" s="283"/>
      <c r="S145" s="283"/>
      <c r="T145" s="28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5" t="s">
        <v>178</v>
      </c>
      <c r="AU145" s="285" t="s">
        <v>87</v>
      </c>
      <c r="AV145" s="14" t="s">
        <v>175</v>
      </c>
      <c r="AW145" s="14" t="s">
        <v>36</v>
      </c>
      <c r="AX145" s="14" t="s">
        <v>87</v>
      </c>
      <c r="AY145" s="285" t="s">
        <v>170</v>
      </c>
    </row>
    <row r="146" s="2" customFormat="1" ht="16.5" customHeight="1">
      <c r="A146" s="38"/>
      <c r="B146" s="39"/>
      <c r="C146" s="236" t="s">
        <v>197</v>
      </c>
      <c r="D146" s="236" t="s">
        <v>171</v>
      </c>
      <c r="E146" s="237" t="s">
        <v>198</v>
      </c>
      <c r="F146" s="238" t="s">
        <v>199</v>
      </c>
      <c r="G146" s="239" t="s">
        <v>174</v>
      </c>
      <c r="H146" s="240">
        <v>41.365000000000002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45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175</v>
      </c>
      <c r="AT146" s="248" t="s">
        <v>171</v>
      </c>
      <c r="AU146" s="248" t="s">
        <v>87</v>
      </c>
      <c r="AY146" s="17" t="s">
        <v>170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87</v>
      </c>
      <c r="BK146" s="249">
        <f>ROUND(I146*H146,2)</f>
        <v>0</v>
      </c>
      <c r="BL146" s="17" t="s">
        <v>175</v>
      </c>
      <c r="BM146" s="248" t="s">
        <v>200</v>
      </c>
    </row>
    <row r="147" s="2" customFormat="1">
      <c r="A147" s="38"/>
      <c r="B147" s="39"/>
      <c r="C147" s="40"/>
      <c r="D147" s="250" t="s">
        <v>176</v>
      </c>
      <c r="E147" s="40"/>
      <c r="F147" s="251" t="s">
        <v>201</v>
      </c>
      <c r="G147" s="40"/>
      <c r="H147" s="40"/>
      <c r="I147" s="154"/>
      <c r="J147" s="40"/>
      <c r="K147" s="40"/>
      <c r="L147" s="44"/>
      <c r="M147" s="252"/>
      <c r="N147" s="25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176</v>
      </c>
      <c r="AU147" s="17" t="s">
        <v>87</v>
      </c>
    </row>
    <row r="148" s="12" customFormat="1">
      <c r="A148" s="12"/>
      <c r="B148" s="254"/>
      <c r="C148" s="255"/>
      <c r="D148" s="250" t="s">
        <v>178</v>
      </c>
      <c r="E148" s="256" t="s">
        <v>1</v>
      </c>
      <c r="F148" s="257" t="s">
        <v>202</v>
      </c>
      <c r="G148" s="255"/>
      <c r="H148" s="256" t="s">
        <v>1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63" t="s">
        <v>178</v>
      </c>
      <c r="AU148" s="263" t="s">
        <v>87</v>
      </c>
      <c r="AV148" s="12" t="s">
        <v>87</v>
      </c>
      <c r="AW148" s="12" t="s">
        <v>36</v>
      </c>
      <c r="AX148" s="12" t="s">
        <v>80</v>
      </c>
      <c r="AY148" s="263" t="s">
        <v>170</v>
      </c>
    </row>
    <row r="149" s="12" customFormat="1">
      <c r="A149" s="12"/>
      <c r="B149" s="254"/>
      <c r="C149" s="255"/>
      <c r="D149" s="250" t="s">
        <v>178</v>
      </c>
      <c r="E149" s="256" t="s">
        <v>1</v>
      </c>
      <c r="F149" s="257" t="s">
        <v>203</v>
      </c>
      <c r="G149" s="255"/>
      <c r="H149" s="256" t="s">
        <v>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63" t="s">
        <v>178</v>
      </c>
      <c r="AU149" s="263" t="s">
        <v>87</v>
      </c>
      <c r="AV149" s="12" t="s">
        <v>87</v>
      </c>
      <c r="AW149" s="12" t="s">
        <v>36</v>
      </c>
      <c r="AX149" s="12" t="s">
        <v>80</v>
      </c>
      <c r="AY149" s="263" t="s">
        <v>170</v>
      </c>
    </row>
    <row r="150" s="12" customFormat="1">
      <c r="A150" s="12"/>
      <c r="B150" s="254"/>
      <c r="C150" s="255"/>
      <c r="D150" s="250" t="s">
        <v>178</v>
      </c>
      <c r="E150" s="256" t="s">
        <v>1</v>
      </c>
      <c r="F150" s="257" t="s">
        <v>204</v>
      </c>
      <c r="G150" s="255"/>
      <c r="H150" s="256" t="s">
        <v>1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3" t="s">
        <v>178</v>
      </c>
      <c r="AU150" s="263" t="s">
        <v>87</v>
      </c>
      <c r="AV150" s="12" t="s">
        <v>87</v>
      </c>
      <c r="AW150" s="12" t="s">
        <v>36</v>
      </c>
      <c r="AX150" s="12" t="s">
        <v>80</v>
      </c>
      <c r="AY150" s="263" t="s">
        <v>170</v>
      </c>
    </row>
    <row r="151" s="12" customFormat="1">
      <c r="A151" s="12"/>
      <c r="B151" s="254"/>
      <c r="C151" s="255"/>
      <c r="D151" s="250" t="s">
        <v>178</v>
      </c>
      <c r="E151" s="256" t="s">
        <v>1</v>
      </c>
      <c r="F151" s="257" t="s">
        <v>205</v>
      </c>
      <c r="G151" s="255"/>
      <c r="H151" s="256" t="s">
        <v>1</v>
      </c>
      <c r="I151" s="258"/>
      <c r="J151" s="255"/>
      <c r="K151" s="255"/>
      <c r="L151" s="259"/>
      <c r="M151" s="260"/>
      <c r="N151" s="261"/>
      <c r="O151" s="261"/>
      <c r="P151" s="261"/>
      <c r="Q151" s="261"/>
      <c r="R151" s="261"/>
      <c r="S151" s="261"/>
      <c r="T151" s="26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63" t="s">
        <v>178</v>
      </c>
      <c r="AU151" s="263" t="s">
        <v>87</v>
      </c>
      <c r="AV151" s="12" t="s">
        <v>87</v>
      </c>
      <c r="AW151" s="12" t="s">
        <v>36</v>
      </c>
      <c r="AX151" s="12" t="s">
        <v>80</v>
      </c>
      <c r="AY151" s="263" t="s">
        <v>170</v>
      </c>
    </row>
    <row r="152" s="12" customFormat="1">
      <c r="A152" s="12"/>
      <c r="B152" s="254"/>
      <c r="C152" s="255"/>
      <c r="D152" s="250" t="s">
        <v>178</v>
      </c>
      <c r="E152" s="256" t="s">
        <v>1</v>
      </c>
      <c r="F152" s="257" t="s">
        <v>206</v>
      </c>
      <c r="G152" s="255"/>
      <c r="H152" s="256" t="s">
        <v>1</v>
      </c>
      <c r="I152" s="258"/>
      <c r="J152" s="255"/>
      <c r="K152" s="255"/>
      <c r="L152" s="259"/>
      <c r="M152" s="260"/>
      <c r="N152" s="261"/>
      <c r="O152" s="261"/>
      <c r="P152" s="261"/>
      <c r="Q152" s="261"/>
      <c r="R152" s="261"/>
      <c r="S152" s="261"/>
      <c r="T152" s="26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63" t="s">
        <v>178</v>
      </c>
      <c r="AU152" s="263" t="s">
        <v>87</v>
      </c>
      <c r="AV152" s="12" t="s">
        <v>87</v>
      </c>
      <c r="AW152" s="12" t="s">
        <v>36</v>
      </c>
      <c r="AX152" s="12" t="s">
        <v>80</v>
      </c>
      <c r="AY152" s="263" t="s">
        <v>170</v>
      </c>
    </row>
    <row r="153" s="13" customFormat="1">
      <c r="A153" s="13"/>
      <c r="B153" s="264"/>
      <c r="C153" s="265"/>
      <c r="D153" s="250" t="s">
        <v>178</v>
      </c>
      <c r="E153" s="266" t="s">
        <v>1</v>
      </c>
      <c r="F153" s="267" t="s">
        <v>207</v>
      </c>
      <c r="G153" s="265"/>
      <c r="H153" s="268">
        <v>16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4" t="s">
        <v>178</v>
      </c>
      <c r="AU153" s="274" t="s">
        <v>87</v>
      </c>
      <c r="AV153" s="13" t="s">
        <v>89</v>
      </c>
      <c r="AW153" s="13" t="s">
        <v>36</v>
      </c>
      <c r="AX153" s="13" t="s">
        <v>80</v>
      </c>
      <c r="AY153" s="274" t="s">
        <v>170</v>
      </c>
    </row>
    <row r="154" s="12" customFormat="1">
      <c r="A154" s="12"/>
      <c r="B154" s="254"/>
      <c r="C154" s="255"/>
      <c r="D154" s="250" t="s">
        <v>178</v>
      </c>
      <c r="E154" s="256" t="s">
        <v>1</v>
      </c>
      <c r="F154" s="257" t="s">
        <v>208</v>
      </c>
      <c r="G154" s="255"/>
      <c r="H154" s="256" t="s">
        <v>1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63" t="s">
        <v>178</v>
      </c>
      <c r="AU154" s="263" t="s">
        <v>87</v>
      </c>
      <c r="AV154" s="12" t="s">
        <v>87</v>
      </c>
      <c r="AW154" s="12" t="s">
        <v>36</v>
      </c>
      <c r="AX154" s="12" t="s">
        <v>80</v>
      </c>
      <c r="AY154" s="263" t="s">
        <v>170</v>
      </c>
    </row>
    <row r="155" s="13" customFormat="1">
      <c r="A155" s="13"/>
      <c r="B155" s="264"/>
      <c r="C155" s="265"/>
      <c r="D155" s="250" t="s">
        <v>178</v>
      </c>
      <c r="E155" s="266" t="s">
        <v>1</v>
      </c>
      <c r="F155" s="267" t="s">
        <v>209</v>
      </c>
      <c r="G155" s="265"/>
      <c r="H155" s="268">
        <v>24.114999999999998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4" t="s">
        <v>178</v>
      </c>
      <c r="AU155" s="274" t="s">
        <v>87</v>
      </c>
      <c r="AV155" s="13" t="s">
        <v>89</v>
      </c>
      <c r="AW155" s="13" t="s">
        <v>36</v>
      </c>
      <c r="AX155" s="13" t="s">
        <v>80</v>
      </c>
      <c r="AY155" s="274" t="s">
        <v>170</v>
      </c>
    </row>
    <row r="156" s="12" customFormat="1">
      <c r="A156" s="12"/>
      <c r="B156" s="254"/>
      <c r="C156" s="255"/>
      <c r="D156" s="250" t="s">
        <v>178</v>
      </c>
      <c r="E156" s="256" t="s">
        <v>1</v>
      </c>
      <c r="F156" s="257" t="s">
        <v>210</v>
      </c>
      <c r="G156" s="255"/>
      <c r="H156" s="256" t="s">
        <v>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63" t="s">
        <v>178</v>
      </c>
      <c r="AU156" s="263" t="s">
        <v>87</v>
      </c>
      <c r="AV156" s="12" t="s">
        <v>87</v>
      </c>
      <c r="AW156" s="12" t="s">
        <v>36</v>
      </c>
      <c r="AX156" s="12" t="s">
        <v>80</v>
      </c>
      <c r="AY156" s="263" t="s">
        <v>170</v>
      </c>
    </row>
    <row r="157" s="13" customFormat="1">
      <c r="A157" s="13"/>
      <c r="B157" s="264"/>
      <c r="C157" s="265"/>
      <c r="D157" s="250" t="s">
        <v>178</v>
      </c>
      <c r="E157" s="266" t="s">
        <v>1</v>
      </c>
      <c r="F157" s="267" t="s">
        <v>211</v>
      </c>
      <c r="G157" s="265"/>
      <c r="H157" s="268">
        <v>1.25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4" t="s">
        <v>178</v>
      </c>
      <c r="AU157" s="274" t="s">
        <v>87</v>
      </c>
      <c r="AV157" s="13" t="s">
        <v>89</v>
      </c>
      <c r="AW157" s="13" t="s">
        <v>36</v>
      </c>
      <c r="AX157" s="13" t="s">
        <v>80</v>
      </c>
      <c r="AY157" s="274" t="s">
        <v>170</v>
      </c>
    </row>
    <row r="158" s="14" customFormat="1">
      <c r="A158" s="14"/>
      <c r="B158" s="275"/>
      <c r="C158" s="276"/>
      <c r="D158" s="250" t="s">
        <v>178</v>
      </c>
      <c r="E158" s="277" t="s">
        <v>1</v>
      </c>
      <c r="F158" s="278" t="s">
        <v>186</v>
      </c>
      <c r="G158" s="276"/>
      <c r="H158" s="279">
        <v>41.364999999999995</v>
      </c>
      <c r="I158" s="280"/>
      <c r="J158" s="276"/>
      <c r="K158" s="276"/>
      <c r="L158" s="281"/>
      <c r="M158" s="282"/>
      <c r="N158" s="283"/>
      <c r="O158" s="283"/>
      <c r="P158" s="283"/>
      <c r="Q158" s="283"/>
      <c r="R158" s="283"/>
      <c r="S158" s="283"/>
      <c r="T158" s="28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5" t="s">
        <v>178</v>
      </c>
      <c r="AU158" s="285" t="s">
        <v>87</v>
      </c>
      <c r="AV158" s="14" t="s">
        <v>175</v>
      </c>
      <c r="AW158" s="14" t="s">
        <v>36</v>
      </c>
      <c r="AX158" s="14" t="s">
        <v>87</v>
      </c>
      <c r="AY158" s="285" t="s">
        <v>170</v>
      </c>
    </row>
    <row r="159" s="2" customFormat="1" ht="21.75" customHeight="1">
      <c r="A159" s="38"/>
      <c r="B159" s="39"/>
      <c r="C159" s="236" t="s">
        <v>175</v>
      </c>
      <c r="D159" s="236" t="s">
        <v>171</v>
      </c>
      <c r="E159" s="237" t="s">
        <v>212</v>
      </c>
      <c r="F159" s="238" t="s">
        <v>213</v>
      </c>
      <c r="G159" s="239" t="s">
        <v>174</v>
      </c>
      <c r="H159" s="240">
        <v>1238.1500000000001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45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175</v>
      </c>
      <c r="AT159" s="248" t="s">
        <v>171</v>
      </c>
      <c r="AU159" s="248" t="s">
        <v>87</v>
      </c>
      <c r="AY159" s="17" t="s">
        <v>170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87</v>
      </c>
      <c r="BK159" s="249">
        <f>ROUND(I159*H159,2)</f>
        <v>0</v>
      </c>
      <c r="BL159" s="17" t="s">
        <v>175</v>
      </c>
      <c r="BM159" s="248" t="s">
        <v>214</v>
      </c>
    </row>
    <row r="160" s="2" customFormat="1">
      <c r="A160" s="38"/>
      <c r="B160" s="39"/>
      <c r="C160" s="40"/>
      <c r="D160" s="250" t="s">
        <v>176</v>
      </c>
      <c r="E160" s="40"/>
      <c r="F160" s="251" t="s">
        <v>215</v>
      </c>
      <c r="G160" s="40"/>
      <c r="H160" s="40"/>
      <c r="I160" s="154"/>
      <c r="J160" s="40"/>
      <c r="K160" s="40"/>
      <c r="L160" s="44"/>
      <c r="M160" s="252"/>
      <c r="N160" s="25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176</v>
      </c>
      <c r="AU160" s="17" t="s">
        <v>87</v>
      </c>
    </row>
    <row r="161" s="12" customFormat="1">
      <c r="A161" s="12"/>
      <c r="B161" s="254"/>
      <c r="C161" s="255"/>
      <c r="D161" s="250" t="s">
        <v>178</v>
      </c>
      <c r="E161" s="256" t="s">
        <v>1</v>
      </c>
      <c r="F161" s="257" t="s">
        <v>216</v>
      </c>
      <c r="G161" s="255"/>
      <c r="H161" s="256" t="s">
        <v>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3" t="s">
        <v>178</v>
      </c>
      <c r="AU161" s="263" t="s">
        <v>87</v>
      </c>
      <c r="AV161" s="12" t="s">
        <v>87</v>
      </c>
      <c r="AW161" s="12" t="s">
        <v>36</v>
      </c>
      <c r="AX161" s="12" t="s">
        <v>80</v>
      </c>
      <c r="AY161" s="263" t="s">
        <v>170</v>
      </c>
    </row>
    <row r="162" s="12" customFormat="1">
      <c r="A162" s="12"/>
      <c r="B162" s="254"/>
      <c r="C162" s="255"/>
      <c r="D162" s="250" t="s">
        <v>178</v>
      </c>
      <c r="E162" s="256" t="s">
        <v>1</v>
      </c>
      <c r="F162" s="257" t="s">
        <v>217</v>
      </c>
      <c r="G162" s="255"/>
      <c r="H162" s="256" t="s">
        <v>1</v>
      </c>
      <c r="I162" s="258"/>
      <c r="J162" s="255"/>
      <c r="K162" s="255"/>
      <c r="L162" s="259"/>
      <c r="M162" s="260"/>
      <c r="N162" s="261"/>
      <c r="O162" s="261"/>
      <c r="P162" s="261"/>
      <c r="Q162" s="261"/>
      <c r="R162" s="261"/>
      <c r="S162" s="261"/>
      <c r="T162" s="26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63" t="s">
        <v>178</v>
      </c>
      <c r="AU162" s="263" t="s">
        <v>87</v>
      </c>
      <c r="AV162" s="12" t="s">
        <v>87</v>
      </c>
      <c r="AW162" s="12" t="s">
        <v>36</v>
      </c>
      <c r="AX162" s="12" t="s">
        <v>80</v>
      </c>
      <c r="AY162" s="263" t="s">
        <v>170</v>
      </c>
    </row>
    <row r="163" s="12" customFormat="1">
      <c r="A163" s="12"/>
      <c r="B163" s="254"/>
      <c r="C163" s="255"/>
      <c r="D163" s="250" t="s">
        <v>178</v>
      </c>
      <c r="E163" s="256" t="s">
        <v>1</v>
      </c>
      <c r="F163" s="257" t="s">
        <v>218</v>
      </c>
      <c r="G163" s="255"/>
      <c r="H163" s="256" t="s">
        <v>1</v>
      </c>
      <c r="I163" s="258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63" t="s">
        <v>178</v>
      </c>
      <c r="AU163" s="263" t="s">
        <v>87</v>
      </c>
      <c r="AV163" s="12" t="s">
        <v>87</v>
      </c>
      <c r="AW163" s="12" t="s">
        <v>36</v>
      </c>
      <c r="AX163" s="12" t="s">
        <v>80</v>
      </c>
      <c r="AY163" s="263" t="s">
        <v>170</v>
      </c>
    </row>
    <row r="164" s="13" customFormat="1">
      <c r="A164" s="13"/>
      <c r="B164" s="264"/>
      <c r="C164" s="265"/>
      <c r="D164" s="250" t="s">
        <v>178</v>
      </c>
      <c r="E164" s="266" t="s">
        <v>1</v>
      </c>
      <c r="F164" s="267" t="s">
        <v>219</v>
      </c>
      <c r="G164" s="265"/>
      <c r="H164" s="268">
        <v>134.94999999999999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4" t="s">
        <v>178</v>
      </c>
      <c r="AU164" s="274" t="s">
        <v>87</v>
      </c>
      <c r="AV164" s="13" t="s">
        <v>89</v>
      </c>
      <c r="AW164" s="13" t="s">
        <v>36</v>
      </c>
      <c r="AX164" s="13" t="s">
        <v>80</v>
      </c>
      <c r="AY164" s="274" t="s">
        <v>170</v>
      </c>
    </row>
    <row r="165" s="13" customFormat="1">
      <c r="A165" s="13"/>
      <c r="B165" s="264"/>
      <c r="C165" s="265"/>
      <c r="D165" s="250" t="s">
        <v>178</v>
      </c>
      <c r="E165" s="266" t="s">
        <v>1</v>
      </c>
      <c r="F165" s="267" t="s">
        <v>220</v>
      </c>
      <c r="G165" s="265"/>
      <c r="H165" s="268">
        <v>136.75999999999999</v>
      </c>
      <c r="I165" s="269"/>
      <c r="J165" s="265"/>
      <c r="K165" s="265"/>
      <c r="L165" s="270"/>
      <c r="M165" s="271"/>
      <c r="N165" s="272"/>
      <c r="O165" s="272"/>
      <c r="P165" s="272"/>
      <c r="Q165" s="272"/>
      <c r="R165" s="272"/>
      <c r="S165" s="272"/>
      <c r="T165" s="27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4" t="s">
        <v>178</v>
      </c>
      <c r="AU165" s="274" t="s">
        <v>87</v>
      </c>
      <c r="AV165" s="13" t="s">
        <v>89</v>
      </c>
      <c r="AW165" s="13" t="s">
        <v>36</v>
      </c>
      <c r="AX165" s="13" t="s">
        <v>80</v>
      </c>
      <c r="AY165" s="274" t="s">
        <v>170</v>
      </c>
    </row>
    <row r="166" s="13" customFormat="1">
      <c r="A166" s="13"/>
      <c r="B166" s="264"/>
      <c r="C166" s="265"/>
      <c r="D166" s="250" t="s">
        <v>178</v>
      </c>
      <c r="E166" s="266" t="s">
        <v>1</v>
      </c>
      <c r="F166" s="267" t="s">
        <v>221</v>
      </c>
      <c r="G166" s="265"/>
      <c r="H166" s="268">
        <v>88.109999999999999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4" t="s">
        <v>178</v>
      </c>
      <c r="AU166" s="274" t="s">
        <v>87</v>
      </c>
      <c r="AV166" s="13" t="s">
        <v>89</v>
      </c>
      <c r="AW166" s="13" t="s">
        <v>36</v>
      </c>
      <c r="AX166" s="13" t="s">
        <v>80</v>
      </c>
      <c r="AY166" s="274" t="s">
        <v>170</v>
      </c>
    </row>
    <row r="167" s="13" customFormat="1">
      <c r="A167" s="13"/>
      <c r="B167" s="264"/>
      <c r="C167" s="265"/>
      <c r="D167" s="250" t="s">
        <v>178</v>
      </c>
      <c r="E167" s="266" t="s">
        <v>1</v>
      </c>
      <c r="F167" s="267" t="s">
        <v>222</v>
      </c>
      <c r="G167" s="265"/>
      <c r="H167" s="268">
        <v>718.32000000000005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4" t="s">
        <v>178</v>
      </c>
      <c r="AU167" s="274" t="s">
        <v>87</v>
      </c>
      <c r="AV167" s="13" t="s">
        <v>89</v>
      </c>
      <c r="AW167" s="13" t="s">
        <v>36</v>
      </c>
      <c r="AX167" s="13" t="s">
        <v>80</v>
      </c>
      <c r="AY167" s="274" t="s">
        <v>170</v>
      </c>
    </row>
    <row r="168" s="13" customFormat="1">
      <c r="A168" s="13"/>
      <c r="B168" s="264"/>
      <c r="C168" s="265"/>
      <c r="D168" s="250" t="s">
        <v>178</v>
      </c>
      <c r="E168" s="266" t="s">
        <v>1</v>
      </c>
      <c r="F168" s="267" t="s">
        <v>223</v>
      </c>
      <c r="G168" s="265"/>
      <c r="H168" s="268">
        <v>70.299999999999997</v>
      </c>
      <c r="I168" s="269"/>
      <c r="J168" s="265"/>
      <c r="K168" s="265"/>
      <c r="L168" s="270"/>
      <c r="M168" s="271"/>
      <c r="N168" s="272"/>
      <c r="O168" s="272"/>
      <c r="P168" s="272"/>
      <c r="Q168" s="272"/>
      <c r="R168" s="272"/>
      <c r="S168" s="272"/>
      <c r="T168" s="27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4" t="s">
        <v>178</v>
      </c>
      <c r="AU168" s="274" t="s">
        <v>87</v>
      </c>
      <c r="AV168" s="13" t="s">
        <v>89</v>
      </c>
      <c r="AW168" s="13" t="s">
        <v>36</v>
      </c>
      <c r="AX168" s="13" t="s">
        <v>80</v>
      </c>
      <c r="AY168" s="274" t="s">
        <v>170</v>
      </c>
    </row>
    <row r="169" s="13" customFormat="1">
      <c r="A169" s="13"/>
      <c r="B169" s="264"/>
      <c r="C169" s="265"/>
      <c r="D169" s="250" t="s">
        <v>178</v>
      </c>
      <c r="E169" s="266" t="s">
        <v>1</v>
      </c>
      <c r="F169" s="267" t="s">
        <v>224</v>
      </c>
      <c r="G169" s="265"/>
      <c r="H169" s="268">
        <v>83.530000000000001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4" t="s">
        <v>178</v>
      </c>
      <c r="AU169" s="274" t="s">
        <v>87</v>
      </c>
      <c r="AV169" s="13" t="s">
        <v>89</v>
      </c>
      <c r="AW169" s="13" t="s">
        <v>36</v>
      </c>
      <c r="AX169" s="13" t="s">
        <v>80</v>
      </c>
      <c r="AY169" s="274" t="s">
        <v>170</v>
      </c>
    </row>
    <row r="170" s="13" customFormat="1">
      <c r="A170" s="13"/>
      <c r="B170" s="264"/>
      <c r="C170" s="265"/>
      <c r="D170" s="250" t="s">
        <v>178</v>
      </c>
      <c r="E170" s="266" t="s">
        <v>1</v>
      </c>
      <c r="F170" s="267" t="s">
        <v>225</v>
      </c>
      <c r="G170" s="265"/>
      <c r="H170" s="268">
        <v>6.1799999999999997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4" t="s">
        <v>178</v>
      </c>
      <c r="AU170" s="274" t="s">
        <v>87</v>
      </c>
      <c r="AV170" s="13" t="s">
        <v>89</v>
      </c>
      <c r="AW170" s="13" t="s">
        <v>36</v>
      </c>
      <c r="AX170" s="13" t="s">
        <v>80</v>
      </c>
      <c r="AY170" s="274" t="s">
        <v>170</v>
      </c>
    </row>
    <row r="171" s="14" customFormat="1">
      <c r="A171" s="14"/>
      <c r="B171" s="275"/>
      <c r="C171" s="276"/>
      <c r="D171" s="250" t="s">
        <v>178</v>
      </c>
      <c r="E171" s="277" t="s">
        <v>1</v>
      </c>
      <c r="F171" s="278" t="s">
        <v>186</v>
      </c>
      <c r="G171" s="276"/>
      <c r="H171" s="279">
        <v>1238.1500000000001</v>
      </c>
      <c r="I171" s="280"/>
      <c r="J171" s="276"/>
      <c r="K171" s="276"/>
      <c r="L171" s="281"/>
      <c r="M171" s="282"/>
      <c r="N171" s="283"/>
      <c r="O171" s="283"/>
      <c r="P171" s="283"/>
      <c r="Q171" s="283"/>
      <c r="R171" s="283"/>
      <c r="S171" s="283"/>
      <c r="T171" s="28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5" t="s">
        <v>178</v>
      </c>
      <c r="AU171" s="285" t="s">
        <v>87</v>
      </c>
      <c r="AV171" s="14" t="s">
        <v>175</v>
      </c>
      <c r="AW171" s="14" t="s">
        <v>36</v>
      </c>
      <c r="AX171" s="14" t="s">
        <v>87</v>
      </c>
      <c r="AY171" s="285" t="s">
        <v>170</v>
      </c>
    </row>
    <row r="172" s="2" customFormat="1" ht="16.5" customHeight="1">
      <c r="A172" s="38"/>
      <c r="B172" s="39"/>
      <c r="C172" s="236" t="s">
        <v>226</v>
      </c>
      <c r="D172" s="236" t="s">
        <v>171</v>
      </c>
      <c r="E172" s="237" t="s">
        <v>227</v>
      </c>
      <c r="F172" s="238" t="s">
        <v>228</v>
      </c>
      <c r="G172" s="239" t="s">
        <v>229</v>
      </c>
      <c r="H172" s="240">
        <v>1420.4000000000001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45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175</v>
      </c>
      <c r="AT172" s="248" t="s">
        <v>171</v>
      </c>
      <c r="AU172" s="248" t="s">
        <v>87</v>
      </c>
      <c r="AY172" s="17" t="s">
        <v>170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87</v>
      </c>
      <c r="BK172" s="249">
        <f>ROUND(I172*H172,2)</f>
        <v>0</v>
      </c>
      <c r="BL172" s="17" t="s">
        <v>175</v>
      </c>
      <c r="BM172" s="248" t="s">
        <v>230</v>
      </c>
    </row>
    <row r="173" s="2" customFormat="1">
      <c r="A173" s="38"/>
      <c r="B173" s="39"/>
      <c r="C173" s="40"/>
      <c r="D173" s="250" t="s">
        <v>176</v>
      </c>
      <c r="E173" s="40"/>
      <c r="F173" s="251" t="s">
        <v>231</v>
      </c>
      <c r="G173" s="40"/>
      <c r="H173" s="40"/>
      <c r="I173" s="154"/>
      <c r="J173" s="40"/>
      <c r="K173" s="40"/>
      <c r="L173" s="44"/>
      <c r="M173" s="252"/>
      <c r="N173" s="25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176</v>
      </c>
      <c r="AU173" s="17" t="s">
        <v>87</v>
      </c>
    </row>
    <row r="174" s="12" customFormat="1">
      <c r="A174" s="12"/>
      <c r="B174" s="254"/>
      <c r="C174" s="255"/>
      <c r="D174" s="250" t="s">
        <v>178</v>
      </c>
      <c r="E174" s="256" t="s">
        <v>1</v>
      </c>
      <c r="F174" s="257" t="s">
        <v>232</v>
      </c>
      <c r="G174" s="255"/>
      <c r="H174" s="256" t="s">
        <v>1</v>
      </c>
      <c r="I174" s="258"/>
      <c r="J174" s="255"/>
      <c r="K174" s="255"/>
      <c r="L174" s="259"/>
      <c r="M174" s="260"/>
      <c r="N174" s="261"/>
      <c r="O174" s="261"/>
      <c r="P174" s="261"/>
      <c r="Q174" s="261"/>
      <c r="R174" s="261"/>
      <c r="S174" s="261"/>
      <c r="T174" s="26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3" t="s">
        <v>178</v>
      </c>
      <c r="AU174" s="263" t="s">
        <v>87</v>
      </c>
      <c r="AV174" s="12" t="s">
        <v>87</v>
      </c>
      <c r="AW174" s="12" t="s">
        <v>36</v>
      </c>
      <c r="AX174" s="12" t="s">
        <v>80</v>
      </c>
      <c r="AY174" s="263" t="s">
        <v>170</v>
      </c>
    </row>
    <row r="175" s="13" customFormat="1">
      <c r="A175" s="13"/>
      <c r="B175" s="264"/>
      <c r="C175" s="265"/>
      <c r="D175" s="250" t="s">
        <v>178</v>
      </c>
      <c r="E175" s="266" t="s">
        <v>1</v>
      </c>
      <c r="F175" s="267" t="s">
        <v>233</v>
      </c>
      <c r="G175" s="265"/>
      <c r="H175" s="268">
        <v>1420.4000000000001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4" t="s">
        <v>178</v>
      </c>
      <c r="AU175" s="274" t="s">
        <v>87</v>
      </c>
      <c r="AV175" s="13" t="s">
        <v>89</v>
      </c>
      <c r="AW175" s="13" t="s">
        <v>36</v>
      </c>
      <c r="AX175" s="13" t="s">
        <v>80</v>
      </c>
      <c r="AY175" s="274" t="s">
        <v>170</v>
      </c>
    </row>
    <row r="176" s="14" customFormat="1">
      <c r="A176" s="14"/>
      <c r="B176" s="275"/>
      <c r="C176" s="276"/>
      <c r="D176" s="250" t="s">
        <v>178</v>
      </c>
      <c r="E176" s="277" t="s">
        <v>1</v>
      </c>
      <c r="F176" s="278" t="s">
        <v>186</v>
      </c>
      <c r="G176" s="276"/>
      <c r="H176" s="279">
        <v>1420.4000000000001</v>
      </c>
      <c r="I176" s="280"/>
      <c r="J176" s="276"/>
      <c r="K176" s="276"/>
      <c r="L176" s="281"/>
      <c r="M176" s="282"/>
      <c r="N176" s="283"/>
      <c r="O176" s="283"/>
      <c r="P176" s="283"/>
      <c r="Q176" s="283"/>
      <c r="R176" s="283"/>
      <c r="S176" s="283"/>
      <c r="T176" s="28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5" t="s">
        <v>178</v>
      </c>
      <c r="AU176" s="285" t="s">
        <v>87</v>
      </c>
      <c r="AV176" s="14" t="s">
        <v>175</v>
      </c>
      <c r="AW176" s="14" t="s">
        <v>36</v>
      </c>
      <c r="AX176" s="14" t="s">
        <v>87</v>
      </c>
      <c r="AY176" s="285" t="s">
        <v>170</v>
      </c>
    </row>
    <row r="177" s="2" customFormat="1" ht="16.5" customHeight="1">
      <c r="A177" s="38"/>
      <c r="B177" s="39"/>
      <c r="C177" s="236" t="s">
        <v>200</v>
      </c>
      <c r="D177" s="236" t="s">
        <v>171</v>
      </c>
      <c r="E177" s="237" t="s">
        <v>234</v>
      </c>
      <c r="F177" s="238" t="s">
        <v>235</v>
      </c>
      <c r="G177" s="239" t="s">
        <v>229</v>
      </c>
      <c r="H177" s="240">
        <v>1420.4000000000001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45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175</v>
      </c>
      <c r="AT177" s="248" t="s">
        <v>171</v>
      </c>
      <c r="AU177" s="248" t="s">
        <v>87</v>
      </c>
      <c r="AY177" s="17" t="s">
        <v>170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87</v>
      </c>
      <c r="BK177" s="249">
        <f>ROUND(I177*H177,2)</f>
        <v>0</v>
      </c>
      <c r="BL177" s="17" t="s">
        <v>175</v>
      </c>
      <c r="BM177" s="248" t="s">
        <v>236</v>
      </c>
    </row>
    <row r="178" s="2" customFormat="1">
      <c r="A178" s="38"/>
      <c r="B178" s="39"/>
      <c r="C178" s="40"/>
      <c r="D178" s="250" t="s">
        <v>176</v>
      </c>
      <c r="E178" s="40"/>
      <c r="F178" s="251" t="s">
        <v>237</v>
      </c>
      <c r="G178" s="40"/>
      <c r="H178" s="40"/>
      <c r="I178" s="154"/>
      <c r="J178" s="40"/>
      <c r="K178" s="40"/>
      <c r="L178" s="44"/>
      <c r="M178" s="252"/>
      <c r="N178" s="25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176</v>
      </c>
      <c r="AU178" s="17" t="s">
        <v>87</v>
      </c>
    </row>
    <row r="179" s="12" customFormat="1">
      <c r="A179" s="12"/>
      <c r="B179" s="254"/>
      <c r="C179" s="255"/>
      <c r="D179" s="250" t="s">
        <v>178</v>
      </c>
      <c r="E179" s="256" t="s">
        <v>1</v>
      </c>
      <c r="F179" s="257" t="s">
        <v>238</v>
      </c>
      <c r="G179" s="255"/>
      <c r="H179" s="256" t="s">
        <v>1</v>
      </c>
      <c r="I179" s="258"/>
      <c r="J179" s="255"/>
      <c r="K179" s="255"/>
      <c r="L179" s="259"/>
      <c r="M179" s="260"/>
      <c r="N179" s="261"/>
      <c r="O179" s="261"/>
      <c r="P179" s="261"/>
      <c r="Q179" s="261"/>
      <c r="R179" s="261"/>
      <c r="S179" s="261"/>
      <c r="T179" s="26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63" t="s">
        <v>178</v>
      </c>
      <c r="AU179" s="263" t="s">
        <v>87</v>
      </c>
      <c r="AV179" s="12" t="s">
        <v>87</v>
      </c>
      <c r="AW179" s="12" t="s">
        <v>36</v>
      </c>
      <c r="AX179" s="12" t="s">
        <v>80</v>
      </c>
      <c r="AY179" s="263" t="s">
        <v>170</v>
      </c>
    </row>
    <row r="180" s="12" customFormat="1">
      <c r="A180" s="12"/>
      <c r="B180" s="254"/>
      <c r="C180" s="255"/>
      <c r="D180" s="250" t="s">
        <v>178</v>
      </c>
      <c r="E180" s="256" t="s">
        <v>1</v>
      </c>
      <c r="F180" s="257" t="s">
        <v>239</v>
      </c>
      <c r="G180" s="255"/>
      <c r="H180" s="256" t="s">
        <v>1</v>
      </c>
      <c r="I180" s="258"/>
      <c r="J180" s="255"/>
      <c r="K180" s="255"/>
      <c r="L180" s="259"/>
      <c r="M180" s="260"/>
      <c r="N180" s="261"/>
      <c r="O180" s="261"/>
      <c r="P180" s="261"/>
      <c r="Q180" s="261"/>
      <c r="R180" s="261"/>
      <c r="S180" s="261"/>
      <c r="T180" s="26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63" t="s">
        <v>178</v>
      </c>
      <c r="AU180" s="263" t="s">
        <v>87</v>
      </c>
      <c r="AV180" s="12" t="s">
        <v>87</v>
      </c>
      <c r="AW180" s="12" t="s">
        <v>36</v>
      </c>
      <c r="AX180" s="12" t="s">
        <v>80</v>
      </c>
      <c r="AY180" s="263" t="s">
        <v>170</v>
      </c>
    </row>
    <row r="181" s="12" customFormat="1">
      <c r="A181" s="12"/>
      <c r="B181" s="254"/>
      <c r="C181" s="255"/>
      <c r="D181" s="250" t="s">
        <v>178</v>
      </c>
      <c r="E181" s="256" t="s">
        <v>1</v>
      </c>
      <c r="F181" s="257" t="s">
        <v>240</v>
      </c>
      <c r="G181" s="255"/>
      <c r="H181" s="256" t="s">
        <v>1</v>
      </c>
      <c r="I181" s="258"/>
      <c r="J181" s="255"/>
      <c r="K181" s="255"/>
      <c r="L181" s="259"/>
      <c r="M181" s="260"/>
      <c r="N181" s="261"/>
      <c r="O181" s="261"/>
      <c r="P181" s="261"/>
      <c r="Q181" s="261"/>
      <c r="R181" s="261"/>
      <c r="S181" s="261"/>
      <c r="T181" s="26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63" t="s">
        <v>178</v>
      </c>
      <c r="AU181" s="263" t="s">
        <v>87</v>
      </c>
      <c r="AV181" s="12" t="s">
        <v>87</v>
      </c>
      <c r="AW181" s="12" t="s">
        <v>36</v>
      </c>
      <c r="AX181" s="12" t="s">
        <v>80</v>
      </c>
      <c r="AY181" s="263" t="s">
        <v>170</v>
      </c>
    </row>
    <row r="182" s="12" customFormat="1">
      <c r="A182" s="12"/>
      <c r="B182" s="254"/>
      <c r="C182" s="255"/>
      <c r="D182" s="250" t="s">
        <v>178</v>
      </c>
      <c r="E182" s="256" t="s">
        <v>1</v>
      </c>
      <c r="F182" s="257" t="s">
        <v>241</v>
      </c>
      <c r="G182" s="255"/>
      <c r="H182" s="256" t="s">
        <v>1</v>
      </c>
      <c r="I182" s="258"/>
      <c r="J182" s="255"/>
      <c r="K182" s="255"/>
      <c r="L182" s="259"/>
      <c r="M182" s="260"/>
      <c r="N182" s="261"/>
      <c r="O182" s="261"/>
      <c r="P182" s="261"/>
      <c r="Q182" s="261"/>
      <c r="R182" s="261"/>
      <c r="S182" s="261"/>
      <c r="T182" s="26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63" t="s">
        <v>178</v>
      </c>
      <c r="AU182" s="263" t="s">
        <v>87</v>
      </c>
      <c r="AV182" s="12" t="s">
        <v>87</v>
      </c>
      <c r="AW182" s="12" t="s">
        <v>36</v>
      </c>
      <c r="AX182" s="12" t="s">
        <v>80</v>
      </c>
      <c r="AY182" s="263" t="s">
        <v>170</v>
      </c>
    </row>
    <row r="183" s="13" customFormat="1">
      <c r="A183" s="13"/>
      <c r="B183" s="264"/>
      <c r="C183" s="265"/>
      <c r="D183" s="250" t="s">
        <v>178</v>
      </c>
      <c r="E183" s="266" t="s">
        <v>1</v>
      </c>
      <c r="F183" s="267" t="s">
        <v>242</v>
      </c>
      <c r="G183" s="265"/>
      <c r="H183" s="268">
        <v>1420.4000000000001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4" t="s">
        <v>178</v>
      </c>
      <c r="AU183" s="274" t="s">
        <v>87</v>
      </c>
      <c r="AV183" s="13" t="s">
        <v>89</v>
      </c>
      <c r="AW183" s="13" t="s">
        <v>36</v>
      </c>
      <c r="AX183" s="13" t="s">
        <v>80</v>
      </c>
      <c r="AY183" s="274" t="s">
        <v>170</v>
      </c>
    </row>
    <row r="184" s="14" customFormat="1">
      <c r="A184" s="14"/>
      <c r="B184" s="275"/>
      <c r="C184" s="276"/>
      <c r="D184" s="250" t="s">
        <v>178</v>
      </c>
      <c r="E184" s="277" t="s">
        <v>1</v>
      </c>
      <c r="F184" s="278" t="s">
        <v>186</v>
      </c>
      <c r="G184" s="276"/>
      <c r="H184" s="279">
        <v>1420.4000000000001</v>
      </c>
      <c r="I184" s="280"/>
      <c r="J184" s="276"/>
      <c r="K184" s="276"/>
      <c r="L184" s="281"/>
      <c r="M184" s="282"/>
      <c r="N184" s="283"/>
      <c r="O184" s="283"/>
      <c r="P184" s="283"/>
      <c r="Q184" s="283"/>
      <c r="R184" s="283"/>
      <c r="S184" s="283"/>
      <c r="T184" s="28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5" t="s">
        <v>178</v>
      </c>
      <c r="AU184" s="285" t="s">
        <v>87</v>
      </c>
      <c r="AV184" s="14" t="s">
        <v>175</v>
      </c>
      <c r="AW184" s="14" t="s">
        <v>36</v>
      </c>
      <c r="AX184" s="14" t="s">
        <v>87</v>
      </c>
      <c r="AY184" s="285" t="s">
        <v>170</v>
      </c>
    </row>
    <row r="185" s="11" customFormat="1" ht="25.92" customHeight="1">
      <c r="A185" s="11"/>
      <c r="B185" s="222"/>
      <c r="C185" s="223"/>
      <c r="D185" s="224" t="s">
        <v>79</v>
      </c>
      <c r="E185" s="225" t="s">
        <v>175</v>
      </c>
      <c r="F185" s="225" t="s">
        <v>243</v>
      </c>
      <c r="G185" s="223"/>
      <c r="H185" s="223"/>
      <c r="I185" s="226"/>
      <c r="J185" s="227">
        <f>BK185</f>
        <v>0</v>
      </c>
      <c r="K185" s="223"/>
      <c r="L185" s="228"/>
      <c r="M185" s="229"/>
      <c r="N185" s="230"/>
      <c r="O185" s="230"/>
      <c r="P185" s="231">
        <f>SUM(P186:P203)</f>
        <v>0</v>
      </c>
      <c r="Q185" s="230"/>
      <c r="R185" s="231">
        <f>SUM(R186:R203)</f>
        <v>0</v>
      </c>
      <c r="S185" s="230"/>
      <c r="T185" s="232">
        <f>SUM(T186:T203)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33" t="s">
        <v>87</v>
      </c>
      <c r="AT185" s="234" t="s">
        <v>79</v>
      </c>
      <c r="AU185" s="234" t="s">
        <v>80</v>
      </c>
      <c r="AY185" s="233" t="s">
        <v>170</v>
      </c>
      <c r="BK185" s="235">
        <f>SUM(BK186:BK203)</f>
        <v>0</v>
      </c>
    </row>
    <row r="186" s="2" customFormat="1" ht="21.75" customHeight="1">
      <c r="A186" s="38"/>
      <c r="B186" s="39"/>
      <c r="C186" s="236" t="s">
        <v>244</v>
      </c>
      <c r="D186" s="236" t="s">
        <v>171</v>
      </c>
      <c r="E186" s="237" t="s">
        <v>245</v>
      </c>
      <c r="F186" s="238" t="s">
        <v>246</v>
      </c>
      <c r="G186" s="239" t="s">
        <v>174</v>
      </c>
      <c r="H186" s="240">
        <v>0.625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45</v>
      </c>
      <c r="O186" s="91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175</v>
      </c>
      <c r="AT186" s="248" t="s">
        <v>171</v>
      </c>
      <c r="AU186" s="248" t="s">
        <v>87</v>
      </c>
      <c r="AY186" s="17" t="s">
        <v>170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87</v>
      </c>
      <c r="BK186" s="249">
        <f>ROUND(I186*H186,2)</f>
        <v>0</v>
      </c>
      <c r="BL186" s="17" t="s">
        <v>175</v>
      </c>
      <c r="BM186" s="248" t="s">
        <v>247</v>
      </c>
    </row>
    <row r="187" s="2" customFormat="1">
      <c r="A187" s="38"/>
      <c r="B187" s="39"/>
      <c r="C187" s="40"/>
      <c r="D187" s="250" t="s">
        <v>176</v>
      </c>
      <c r="E187" s="40"/>
      <c r="F187" s="251" t="s">
        <v>248</v>
      </c>
      <c r="G187" s="40"/>
      <c r="H187" s="40"/>
      <c r="I187" s="154"/>
      <c r="J187" s="40"/>
      <c r="K187" s="40"/>
      <c r="L187" s="44"/>
      <c r="M187" s="252"/>
      <c r="N187" s="25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176</v>
      </c>
      <c r="AU187" s="17" t="s">
        <v>87</v>
      </c>
    </row>
    <row r="188" s="12" customFormat="1">
      <c r="A188" s="12"/>
      <c r="B188" s="254"/>
      <c r="C188" s="255"/>
      <c r="D188" s="250" t="s">
        <v>178</v>
      </c>
      <c r="E188" s="256" t="s">
        <v>1</v>
      </c>
      <c r="F188" s="257" t="s">
        <v>249</v>
      </c>
      <c r="G188" s="255"/>
      <c r="H188" s="256" t="s">
        <v>1</v>
      </c>
      <c r="I188" s="258"/>
      <c r="J188" s="255"/>
      <c r="K188" s="255"/>
      <c r="L188" s="259"/>
      <c r="M188" s="260"/>
      <c r="N188" s="261"/>
      <c r="O188" s="261"/>
      <c r="P188" s="261"/>
      <c r="Q188" s="261"/>
      <c r="R188" s="261"/>
      <c r="S188" s="261"/>
      <c r="T188" s="26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63" t="s">
        <v>178</v>
      </c>
      <c r="AU188" s="263" t="s">
        <v>87</v>
      </c>
      <c r="AV188" s="12" t="s">
        <v>87</v>
      </c>
      <c r="AW188" s="12" t="s">
        <v>36</v>
      </c>
      <c r="AX188" s="12" t="s">
        <v>80</v>
      </c>
      <c r="AY188" s="263" t="s">
        <v>170</v>
      </c>
    </row>
    <row r="189" s="13" customFormat="1">
      <c r="A189" s="13"/>
      <c r="B189" s="264"/>
      <c r="C189" s="265"/>
      <c r="D189" s="250" t="s">
        <v>178</v>
      </c>
      <c r="E189" s="266" t="s">
        <v>1</v>
      </c>
      <c r="F189" s="267" t="s">
        <v>250</v>
      </c>
      <c r="G189" s="265"/>
      <c r="H189" s="268">
        <v>0.625</v>
      </c>
      <c r="I189" s="269"/>
      <c r="J189" s="265"/>
      <c r="K189" s="265"/>
      <c r="L189" s="270"/>
      <c r="M189" s="271"/>
      <c r="N189" s="272"/>
      <c r="O189" s="272"/>
      <c r="P189" s="272"/>
      <c r="Q189" s="272"/>
      <c r="R189" s="272"/>
      <c r="S189" s="272"/>
      <c r="T189" s="27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4" t="s">
        <v>178</v>
      </c>
      <c r="AU189" s="274" t="s">
        <v>87</v>
      </c>
      <c r="AV189" s="13" t="s">
        <v>89</v>
      </c>
      <c r="AW189" s="13" t="s">
        <v>36</v>
      </c>
      <c r="AX189" s="13" t="s">
        <v>80</v>
      </c>
      <c r="AY189" s="274" t="s">
        <v>170</v>
      </c>
    </row>
    <row r="190" s="14" customFormat="1">
      <c r="A190" s="14"/>
      <c r="B190" s="275"/>
      <c r="C190" s="276"/>
      <c r="D190" s="250" t="s">
        <v>178</v>
      </c>
      <c r="E190" s="277" t="s">
        <v>1</v>
      </c>
      <c r="F190" s="278" t="s">
        <v>186</v>
      </c>
      <c r="G190" s="276"/>
      <c r="H190" s="279">
        <v>0.625</v>
      </c>
      <c r="I190" s="280"/>
      <c r="J190" s="276"/>
      <c r="K190" s="276"/>
      <c r="L190" s="281"/>
      <c r="M190" s="282"/>
      <c r="N190" s="283"/>
      <c r="O190" s="283"/>
      <c r="P190" s="283"/>
      <c r="Q190" s="283"/>
      <c r="R190" s="283"/>
      <c r="S190" s="283"/>
      <c r="T190" s="28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5" t="s">
        <v>178</v>
      </c>
      <c r="AU190" s="285" t="s">
        <v>87</v>
      </c>
      <c r="AV190" s="14" t="s">
        <v>175</v>
      </c>
      <c r="AW190" s="14" t="s">
        <v>36</v>
      </c>
      <c r="AX190" s="14" t="s">
        <v>87</v>
      </c>
      <c r="AY190" s="285" t="s">
        <v>170</v>
      </c>
    </row>
    <row r="191" s="2" customFormat="1" ht="21.75" customHeight="1">
      <c r="A191" s="38"/>
      <c r="B191" s="39"/>
      <c r="C191" s="236" t="s">
        <v>214</v>
      </c>
      <c r="D191" s="236" t="s">
        <v>171</v>
      </c>
      <c r="E191" s="237" t="s">
        <v>251</v>
      </c>
      <c r="F191" s="238" t="s">
        <v>252</v>
      </c>
      <c r="G191" s="239" t="s">
        <v>174</v>
      </c>
      <c r="H191" s="240">
        <v>4.8230000000000004</v>
      </c>
      <c r="I191" s="241"/>
      <c r="J191" s="242">
        <f>ROUND(I191*H191,2)</f>
        <v>0</v>
      </c>
      <c r="K191" s="243"/>
      <c r="L191" s="44"/>
      <c r="M191" s="244" t="s">
        <v>1</v>
      </c>
      <c r="N191" s="245" t="s">
        <v>45</v>
      </c>
      <c r="O191" s="91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8" t="s">
        <v>175</v>
      </c>
      <c r="AT191" s="248" t="s">
        <v>171</v>
      </c>
      <c r="AU191" s="248" t="s">
        <v>87</v>
      </c>
      <c r="AY191" s="17" t="s">
        <v>170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87</v>
      </c>
      <c r="BK191" s="249">
        <f>ROUND(I191*H191,2)</f>
        <v>0</v>
      </c>
      <c r="BL191" s="17" t="s">
        <v>175</v>
      </c>
      <c r="BM191" s="248" t="s">
        <v>253</v>
      </c>
    </row>
    <row r="192" s="2" customFormat="1">
      <c r="A192" s="38"/>
      <c r="B192" s="39"/>
      <c r="C192" s="40"/>
      <c r="D192" s="250" t="s">
        <v>176</v>
      </c>
      <c r="E192" s="40"/>
      <c r="F192" s="251" t="s">
        <v>248</v>
      </c>
      <c r="G192" s="40"/>
      <c r="H192" s="40"/>
      <c r="I192" s="154"/>
      <c r="J192" s="40"/>
      <c r="K192" s="40"/>
      <c r="L192" s="44"/>
      <c r="M192" s="252"/>
      <c r="N192" s="25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176</v>
      </c>
      <c r="AU192" s="17" t="s">
        <v>87</v>
      </c>
    </row>
    <row r="193" s="12" customFormat="1">
      <c r="A193" s="12"/>
      <c r="B193" s="254"/>
      <c r="C193" s="255"/>
      <c r="D193" s="250" t="s">
        <v>178</v>
      </c>
      <c r="E193" s="256" t="s">
        <v>1</v>
      </c>
      <c r="F193" s="257" t="s">
        <v>254</v>
      </c>
      <c r="G193" s="255"/>
      <c r="H193" s="256" t="s">
        <v>1</v>
      </c>
      <c r="I193" s="258"/>
      <c r="J193" s="255"/>
      <c r="K193" s="255"/>
      <c r="L193" s="259"/>
      <c r="M193" s="260"/>
      <c r="N193" s="261"/>
      <c r="O193" s="261"/>
      <c r="P193" s="261"/>
      <c r="Q193" s="261"/>
      <c r="R193" s="261"/>
      <c r="S193" s="261"/>
      <c r="T193" s="26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63" t="s">
        <v>178</v>
      </c>
      <c r="AU193" s="263" t="s">
        <v>87</v>
      </c>
      <c r="AV193" s="12" t="s">
        <v>87</v>
      </c>
      <c r="AW193" s="12" t="s">
        <v>36</v>
      </c>
      <c r="AX193" s="12" t="s">
        <v>80</v>
      </c>
      <c r="AY193" s="263" t="s">
        <v>170</v>
      </c>
    </row>
    <row r="194" s="13" customFormat="1">
      <c r="A194" s="13"/>
      <c r="B194" s="264"/>
      <c r="C194" s="265"/>
      <c r="D194" s="250" t="s">
        <v>178</v>
      </c>
      <c r="E194" s="266" t="s">
        <v>1</v>
      </c>
      <c r="F194" s="267" t="s">
        <v>255</v>
      </c>
      <c r="G194" s="265"/>
      <c r="H194" s="268">
        <v>4.8230000000000004</v>
      </c>
      <c r="I194" s="269"/>
      <c r="J194" s="265"/>
      <c r="K194" s="265"/>
      <c r="L194" s="270"/>
      <c r="M194" s="271"/>
      <c r="N194" s="272"/>
      <c r="O194" s="272"/>
      <c r="P194" s="272"/>
      <c r="Q194" s="272"/>
      <c r="R194" s="272"/>
      <c r="S194" s="272"/>
      <c r="T194" s="27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4" t="s">
        <v>178</v>
      </c>
      <c r="AU194" s="274" t="s">
        <v>87</v>
      </c>
      <c r="AV194" s="13" t="s">
        <v>89</v>
      </c>
      <c r="AW194" s="13" t="s">
        <v>36</v>
      </c>
      <c r="AX194" s="13" t="s">
        <v>80</v>
      </c>
      <c r="AY194" s="274" t="s">
        <v>170</v>
      </c>
    </row>
    <row r="195" s="14" customFormat="1">
      <c r="A195" s="14"/>
      <c r="B195" s="275"/>
      <c r="C195" s="276"/>
      <c r="D195" s="250" t="s">
        <v>178</v>
      </c>
      <c r="E195" s="277" t="s">
        <v>1</v>
      </c>
      <c r="F195" s="278" t="s">
        <v>186</v>
      </c>
      <c r="G195" s="276"/>
      <c r="H195" s="279">
        <v>4.8230000000000004</v>
      </c>
      <c r="I195" s="280"/>
      <c r="J195" s="276"/>
      <c r="K195" s="276"/>
      <c r="L195" s="281"/>
      <c r="M195" s="282"/>
      <c r="N195" s="283"/>
      <c r="O195" s="283"/>
      <c r="P195" s="283"/>
      <c r="Q195" s="283"/>
      <c r="R195" s="283"/>
      <c r="S195" s="283"/>
      <c r="T195" s="28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5" t="s">
        <v>178</v>
      </c>
      <c r="AU195" s="285" t="s">
        <v>87</v>
      </c>
      <c r="AV195" s="14" t="s">
        <v>175</v>
      </c>
      <c r="AW195" s="14" t="s">
        <v>36</v>
      </c>
      <c r="AX195" s="14" t="s">
        <v>87</v>
      </c>
      <c r="AY195" s="285" t="s">
        <v>170</v>
      </c>
    </row>
    <row r="196" s="2" customFormat="1" ht="16.5" customHeight="1">
      <c r="A196" s="38"/>
      <c r="B196" s="39"/>
      <c r="C196" s="236" t="s">
        <v>256</v>
      </c>
      <c r="D196" s="236" t="s">
        <v>171</v>
      </c>
      <c r="E196" s="237" t="s">
        <v>257</v>
      </c>
      <c r="F196" s="238" t="s">
        <v>258</v>
      </c>
      <c r="G196" s="239" t="s">
        <v>174</v>
      </c>
      <c r="H196" s="240">
        <v>34.776000000000003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45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175</v>
      </c>
      <c r="AT196" s="248" t="s">
        <v>171</v>
      </c>
      <c r="AU196" s="248" t="s">
        <v>87</v>
      </c>
      <c r="AY196" s="17" t="s">
        <v>170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87</v>
      </c>
      <c r="BK196" s="249">
        <f>ROUND(I196*H196,2)</f>
        <v>0</v>
      </c>
      <c r="BL196" s="17" t="s">
        <v>175</v>
      </c>
      <c r="BM196" s="248" t="s">
        <v>259</v>
      </c>
    </row>
    <row r="197" s="2" customFormat="1">
      <c r="A197" s="38"/>
      <c r="B197" s="39"/>
      <c r="C197" s="40"/>
      <c r="D197" s="250" t="s">
        <v>176</v>
      </c>
      <c r="E197" s="40"/>
      <c r="F197" s="251" t="s">
        <v>260</v>
      </c>
      <c r="G197" s="40"/>
      <c r="H197" s="40"/>
      <c r="I197" s="154"/>
      <c r="J197" s="40"/>
      <c r="K197" s="40"/>
      <c r="L197" s="44"/>
      <c r="M197" s="252"/>
      <c r="N197" s="25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176</v>
      </c>
      <c r="AU197" s="17" t="s">
        <v>87</v>
      </c>
    </row>
    <row r="198" s="12" customFormat="1">
      <c r="A198" s="12"/>
      <c r="B198" s="254"/>
      <c r="C198" s="255"/>
      <c r="D198" s="250" t="s">
        <v>178</v>
      </c>
      <c r="E198" s="256" t="s">
        <v>1</v>
      </c>
      <c r="F198" s="257" t="s">
        <v>261</v>
      </c>
      <c r="G198" s="255"/>
      <c r="H198" s="256" t="s">
        <v>1</v>
      </c>
      <c r="I198" s="258"/>
      <c r="J198" s="255"/>
      <c r="K198" s="255"/>
      <c r="L198" s="259"/>
      <c r="M198" s="260"/>
      <c r="N198" s="261"/>
      <c r="O198" s="261"/>
      <c r="P198" s="261"/>
      <c r="Q198" s="261"/>
      <c r="R198" s="261"/>
      <c r="S198" s="261"/>
      <c r="T198" s="26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63" t="s">
        <v>178</v>
      </c>
      <c r="AU198" s="263" t="s">
        <v>87</v>
      </c>
      <c r="AV198" s="12" t="s">
        <v>87</v>
      </c>
      <c r="AW198" s="12" t="s">
        <v>36</v>
      </c>
      <c r="AX198" s="12" t="s">
        <v>80</v>
      </c>
      <c r="AY198" s="263" t="s">
        <v>170</v>
      </c>
    </row>
    <row r="199" s="12" customFormat="1">
      <c r="A199" s="12"/>
      <c r="B199" s="254"/>
      <c r="C199" s="255"/>
      <c r="D199" s="250" t="s">
        <v>178</v>
      </c>
      <c r="E199" s="256" t="s">
        <v>1</v>
      </c>
      <c r="F199" s="257" t="s">
        <v>262</v>
      </c>
      <c r="G199" s="255"/>
      <c r="H199" s="256" t="s">
        <v>1</v>
      </c>
      <c r="I199" s="258"/>
      <c r="J199" s="255"/>
      <c r="K199" s="255"/>
      <c r="L199" s="259"/>
      <c r="M199" s="260"/>
      <c r="N199" s="261"/>
      <c r="O199" s="261"/>
      <c r="P199" s="261"/>
      <c r="Q199" s="261"/>
      <c r="R199" s="261"/>
      <c r="S199" s="261"/>
      <c r="T199" s="26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63" t="s">
        <v>178</v>
      </c>
      <c r="AU199" s="263" t="s">
        <v>87</v>
      </c>
      <c r="AV199" s="12" t="s">
        <v>87</v>
      </c>
      <c r="AW199" s="12" t="s">
        <v>36</v>
      </c>
      <c r="AX199" s="12" t="s">
        <v>80</v>
      </c>
      <c r="AY199" s="263" t="s">
        <v>170</v>
      </c>
    </row>
    <row r="200" s="13" customFormat="1">
      <c r="A200" s="13"/>
      <c r="B200" s="264"/>
      <c r="C200" s="265"/>
      <c r="D200" s="250" t="s">
        <v>178</v>
      </c>
      <c r="E200" s="266" t="s">
        <v>1</v>
      </c>
      <c r="F200" s="267" t="s">
        <v>263</v>
      </c>
      <c r="G200" s="265"/>
      <c r="H200" s="268">
        <v>2.1509999999999998</v>
      </c>
      <c r="I200" s="269"/>
      <c r="J200" s="265"/>
      <c r="K200" s="265"/>
      <c r="L200" s="270"/>
      <c r="M200" s="271"/>
      <c r="N200" s="272"/>
      <c r="O200" s="272"/>
      <c r="P200" s="272"/>
      <c r="Q200" s="272"/>
      <c r="R200" s="272"/>
      <c r="S200" s="272"/>
      <c r="T200" s="27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4" t="s">
        <v>178</v>
      </c>
      <c r="AU200" s="274" t="s">
        <v>87</v>
      </c>
      <c r="AV200" s="13" t="s">
        <v>89</v>
      </c>
      <c r="AW200" s="13" t="s">
        <v>36</v>
      </c>
      <c r="AX200" s="13" t="s">
        <v>80</v>
      </c>
      <c r="AY200" s="274" t="s">
        <v>170</v>
      </c>
    </row>
    <row r="201" s="12" customFormat="1">
      <c r="A201" s="12"/>
      <c r="B201" s="254"/>
      <c r="C201" s="255"/>
      <c r="D201" s="250" t="s">
        <v>178</v>
      </c>
      <c r="E201" s="256" t="s">
        <v>1</v>
      </c>
      <c r="F201" s="257" t="s">
        <v>264</v>
      </c>
      <c r="G201" s="255"/>
      <c r="H201" s="256" t="s">
        <v>1</v>
      </c>
      <c r="I201" s="258"/>
      <c r="J201" s="255"/>
      <c r="K201" s="255"/>
      <c r="L201" s="259"/>
      <c r="M201" s="260"/>
      <c r="N201" s="261"/>
      <c r="O201" s="261"/>
      <c r="P201" s="261"/>
      <c r="Q201" s="261"/>
      <c r="R201" s="261"/>
      <c r="S201" s="261"/>
      <c r="T201" s="26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63" t="s">
        <v>178</v>
      </c>
      <c r="AU201" s="263" t="s">
        <v>87</v>
      </c>
      <c r="AV201" s="12" t="s">
        <v>87</v>
      </c>
      <c r="AW201" s="12" t="s">
        <v>36</v>
      </c>
      <c r="AX201" s="12" t="s">
        <v>80</v>
      </c>
      <c r="AY201" s="263" t="s">
        <v>170</v>
      </c>
    </row>
    <row r="202" s="13" customFormat="1">
      <c r="A202" s="13"/>
      <c r="B202" s="264"/>
      <c r="C202" s="265"/>
      <c r="D202" s="250" t="s">
        <v>178</v>
      </c>
      <c r="E202" s="266" t="s">
        <v>1</v>
      </c>
      <c r="F202" s="267" t="s">
        <v>265</v>
      </c>
      <c r="G202" s="265"/>
      <c r="H202" s="268">
        <v>32.625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4" t="s">
        <v>178</v>
      </c>
      <c r="AU202" s="274" t="s">
        <v>87</v>
      </c>
      <c r="AV202" s="13" t="s">
        <v>89</v>
      </c>
      <c r="AW202" s="13" t="s">
        <v>36</v>
      </c>
      <c r="AX202" s="13" t="s">
        <v>80</v>
      </c>
      <c r="AY202" s="274" t="s">
        <v>170</v>
      </c>
    </row>
    <row r="203" s="14" customFormat="1">
      <c r="A203" s="14"/>
      <c r="B203" s="275"/>
      <c r="C203" s="276"/>
      <c r="D203" s="250" t="s">
        <v>178</v>
      </c>
      <c r="E203" s="277" t="s">
        <v>1</v>
      </c>
      <c r="F203" s="278" t="s">
        <v>186</v>
      </c>
      <c r="G203" s="276"/>
      <c r="H203" s="279">
        <v>34.775999999999996</v>
      </c>
      <c r="I203" s="280"/>
      <c r="J203" s="276"/>
      <c r="K203" s="276"/>
      <c r="L203" s="281"/>
      <c r="M203" s="282"/>
      <c r="N203" s="283"/>
      <c r="O203" s="283"/>
      <c r="P203" s="283"/>
      <c r="Q203" s="283"/>
      <c r="R203" s="283"/>
      <c r="S203" s="283"/>
      <c r="T203" s="28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5" t="s">
        <v>178</v>
      </c>
      <c r="AU203" s="285" t="s">
        <v>87</v>
      </c>
      <c r="AV203" s="14" t="s">
        <v>175</v>
      </c>
      <c r="AW203" s="14" t="s">
        <v>36</v>
      </c>
      <c r="AX203" s="14" t="s">
        <v>87</v>
      </c>
      <c r="AY203" s="285" t="s">
        <v>170</v>
      </c>
    </row>
    <row r="204" s="11" customFormat="1" ht="25.92" customHeight="1">
      <c r="A204" s="11"/>
      <c r="B204" s="222"/>
      <c r="C204" s="223"/>
      <c r="D204" s="224" t="s">
        <v>79</v>
      </c>
      <c r="E204" s="225" t="s">
        <v>214</v>
      </c>
      <c r="F204" s="225" t="s">
        <v>266</v>
      </c>
      <c r="G204" s="223"/>
      <c r="H204" s="223"/>
      <c r="I204" s="226"/>
      <c r="J204" s="227">
        <f>BK204</f>
        <v>0</v>
      </c>
      <c r="K204" s="223"/>
      <c r="L204" s="228"/>
      <c r="M204" s="229"/>
      <c r="N204" s="230"/>
      <c r="O204" s="230"/>
      <c r="P204" s="231">
        <f>SUM(P205:P219)</f>
        <v>0</v>
      </c>
      <c r="Q204" s="230"/>
      <c r="R204" s="231">
        <f>SUM(R205:R219)</f>
        <v>0</v>
      </c>
      <c r="S204" s="230"/>
      <c r="T204" s="232">
        <f>SUM(T205:T219)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233" t="s">
        <v>87</v>
      </c>
      <c r="AT204" s="234" t="s">
        <v>79</v>
      </c>
      <c r="AU204" s="234" t="s">
        <v>80</v>
      </c>
      <c r="AY204" s="233" t="s">
        <v>170</v>
      </c>
      <c r="BK204" s="235">
        <f>SUM(BK205:BK219)</f>
        <v>0</v>
      </c>
    </row>
    <row r="205" s="2" customFormat="1" ht="16.5" customHeight="1">
      <c r="A205" s="38"/>
      <c r="B205" s="39"/>
      <c r="C205" s="236" t="s">
        <v>230</v>
      </c>
      <c r="D205" s="236" t="s">
        <v>171</v>
      </c>
      <c r="E205" s="237" t="s">
        <v>267</v>
      </c>
      <c r="F205" s="238" t="s">
        <v>268</v>
      </c>
      <c r="G205" s="239" t="s">
        <v>269</v>
      </c>
      <c r="H205" s="240">
        <v>12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45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175</v>
      </c>
      <c r="AT205" s="248" t="s">
        <v>171</v>
      </c>
      <c r="AU205" s="248" t="s">
        <v>87</v>
      </c>
      <c r="AY205" s="17" t="s">
        <v>170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87</v>
      </c>
      <c r="BK205" s="249">
        <f>ROUND(I205*H205,2)</f>
        <v>0</v>
      </c>
      <c r="BL205" s="17" t="s">
        <v>175</v>
      </c>
      <c r="BM205" s="248" t="s">
        <v>270</v>
      </c>
    </row>
    <row r="206" s="2" customFormat="1">
      <c r="A206" s="38"/>
      <c r="B206" s="39"/>
      <c r="C206" s="40"/>
      <c r="D206" s="250" t="s">
        <v>176</v>
      </c>
      <c r="E206" s="40"/>
      <c r="F206" s="251" t="s">
        <v>271</v>
      </c>
      <c r="G206" s="40"/>
      <c r="H206" s="40"/>
      <c r="I206" s="154"/>
      <c r="J206" s="40"/>
      <c r="K206" s="40"/>
      <c r="L206" s="44"/>
      <c r="M206" s="252"/>
      <c r="N206" s="25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176</v>
      </c>
      <c r="AU206" s="17" t="s">
        <v>87</v>
      </c>
    </row>
    <row r="207" s="12" customFormat="1">
      <c r="A207" s="12"/>
      <c r="B207" s="254"/>
      <c r="C207" s="255"/>
      <c r="D207" s="250" t="s">
        <v>178</v>
      </c>
      <c r="E207" s="256" t="s">
        <v>1</v>
      </c>
      <c r="F207" s="257" t="s">
        <v>272</v>
      </c>
      <c r="G207" s="255"/>
      <c r="H207" s="256" t="s">
        <v>1</v>
      </c>
      <c r="I207" s="258"/>
      <c r="J207" s="255"/>
      <c r="K207" s="255"/>
      <c r="L207" s="259"/>
      <c r="M207" s="260"/>
      <c r="N207" s="261"/>
      <c r="O207" s="261"/>
      <c r="P207" s="261"/>
      <c r="Q207" s="261"/>
      <c r="R207" s="261"/>
      <c r="S207" s="261"/>
      <c r="T207" s="26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63" t="s">
        <v>178</v>
      </c>
      <c r="AU207" s="263" t="s">
        <v>87</v>
      </c>
      <c r="AV207" s="12" t="s">
        <v>87</v>
      </c>
      <c r="AW207" s="12" t="s">
        <v>36</v>
      </c>
      <c r="AX207" s="12" t="s">
        <v>80</v>
      </c>
      <c r="AY207" s="263" t="s">
        <v>170</v>
      </c>
    </row>
    <row r="208" s="13" customFormat="1">
      <c r="A208" s="13"/>
      <c r="B208" s="264"/>
      <c r="C208" s="265"/>
      <c r="D208" s="250" t="s">
        <v>178</v>
      </c>
      <c r="E208" s="266" t="s">
        <v>1</v>
      </c>
      <c r="F208" s="267" t="s">
        <v>273</v>
      </c>
      <c r="G208" s="265"/>
      <c r="H208" s="268">
        <v>12</v>
      </c>
      <c r="I208" s="269"/>
      <c r="J208" s="265"/>
      <c r="K208" s="265"/>
      <c r="L208" s="270"/>
      <c r="M208" s="271"/>
      <c r="N208" s="272"/>
      <c r="O208" s="272"/>
      <c r="P208" s="272"/>
      <c r="Q208" s="272"/>
      <c r="R208" s="272"/>
      <c r="S208" s="272"/>
      <c r="T208" s="27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4" t="s">
        <v>178</v>
      </c>
      <c r="AU208" s="274" t="s">
        <v>87</v>
      </c>
      <c r="AV208" s="13" t="s">
        <v>89</v>
      </c>
      <c r="AW208" s="13" t="s">
        <v>36</v>
      </c>
      <c r="AX208" s="13" t="s">
        <v>80</v>
      </c>
      <c r="AY208" s="274" t="s">
        <v>170</v>
      </c>
    </row>
    <row r="209" s="14" customFormat="1">
      <c r="A209" s="14"/>
      <c r="B209" s="275"/>
      <c r="C209" s="276"/>
      <c r="D209" s="250" t="s">
        <v>178</v>
      </c>
      <c r="E209" s="277" t="s">
        <v>1</v>
      </c>
      <c r="F209" s="278" t="s">
        <v>186</v>
      </c>
      <c r="G209" s="276"/>
      <c r="H209" s="279">
        <v>12</v>
      </c>
      <c r="I209" s="280"/>
      <c r="J209" s="276"/>
      <c r="K209" s="276"/>
      <c r="L209" s="281"/>
      <c r="M209" s="282"/>
      <c r="N209" s="283"/>
      <c r="O209" s="283"/>
      <c r="P209" s="283"/>
      <c r="Q209" s="283"/>
      <c r="R209" s="283"/>
      <c r="S209" s="283"/>
      <c r="T209" s="28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5" t="s">
        <v>178</v>
      </c>
      <c r="AU209" s="285" t="s">
        <v>87</v>
      </c>
      <c r="AV209" s="14" t="s">
        <v>175</v>
      </c>
      <c r="AW209" s="14" t="s">
        <v>36</v>
      </c>
      <c r="AX209" s="14" t="s">
        <v>87</v>
      </c>
      <c r="AY209" s="285" t="s">
        <v>170</v>
      </c>
    </row>
    <row r="210" s="2" customFormat="1" ht="21.75" customHeight="1">
      <c r="A210" s="38"/>
      <c r="B210" s="39"/>
      <c r="C210" s="236" t="s">
        <v>274</v>
      </c>
      <c r="D210" s="236" t="s">
        <v>171</v>
      </c>
      <c r="E210" s="237" t="s">
        <v>275</v>
      </c>
      <c r="F210" s="238" t="s">
        <v>276</v>
      </c>
      <c r="G210" s="239" t="s">
        <v>269</v>
      </c>
      <c r="H210" s="240">
        <v>12.5</v>
      </c>
      <c r="I210" s="241"/>
      <c r="J210" s="242">
        <f>ROUND(I210*H210,2)</f>
        <v>0</v>
      </c>
      <c r="K210" s="243"/>
      <c r="L210" s="44"/>
      <c r="M210" s="244" t="s">
        <v>1</v>
      </c>
      <c r="N210" s="245" t="s">
        <v>45</v>
      </c>
      <c r="O210" s="91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8" t="s">
        <v>175</v>
      </c>
      <c r="AT210" s="248" t="s">
        <v>171</v>
      </c>
      <c r="AU210" s="248" t="s">
        <v>87</v>
      </c>
      <c r="AY210" s="17" t="s">
        <v>170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7" t="s">
        <v>87</v>
      </c>
      <c r="BK210" s="249">
        <f>ROUND(I210*H210,2)</f>
        <v>0</v>
      </c>
      <c r="BL210" s="17" t="s">
        <v>175</v>
      </c>
      <c r="BM210" s="248" t="s">
        <v>277</v>
      </c>
    </row>
    <row r="211" s="2" customFormat="1">
      <c r="A211" s="38"/>
      <c r="B211" s="39"/>
      <c r="C211" s="40"/>
      <c r="D211" s="250" t="s">
        <v>176</v>
      </c>
      <c r="E211" s="40"/>
      <c r="F211" s="251" t="s">
        <v>278</v>
      </c>
      <c r="G211" s="40"/>
      <c r="H211" s="40"/>
      <c r="I211" s="154"/>
      <c r="J211" s="40"/>
      <c r="K211" s="40"/>
      <c r="L211" s="44"/>
      <c r="M211" s="252"/>
      <c r="N211" s="25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176</v>
      </c>
      <c r="AU211" s="17" t="s">
        <v>87</v>
      </c>
    </row>
    <row r="212" s="12" customFormat="1">
      <c r="A212" s="12"/>
      <c r="B212" s="254"/>
      <c r="C212" s="255"/>
      <c r="D212" s="250" t="s">
        <v>178</v>
      </c>
      <c r="E212" s="256" t="s">
        <v>1</v>
      </c>
      <c r="F212" s="257" t="s">
        <v>279</v>
      </c>
      <c r="G212" s="255"/>
      <c r="H212" s="256" t="s">
        <v>1</v>
      </c>
      <c r="I212" s="258"/>
      <c r="J212" s="255"/>
      <c r="K212" s="255"/>
      <c r="L212" s="259"/>
      <c r="M212" s="260"/>
      <c r="N212" s="261"/>
      <c r="O212" s="261"/>
      <c r="P212" s="261"/>
      <c r="Q212" s="261"/>
      <c r="R212" s="261"/>
      <c r="S212" s="261"/>
      <c r="T212" s="26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63" t="s">
        <v>178</v>
      </c>
      <c r="AU212" s="263" t="s">
        <v>87</v>
      </c>
      <c r="AV212" s="12" t="s">
        <v>87</v>
      </c>
      <c r="AW212" s="12" t="s">
        <v>36</v>
      </c>
      <c r="AX212" s="12" t="s">
        <v>80</v>
      </c>
      <c r="AY212" s="263" t="s">
        <v>170</v>
      </c>
    </row>
    <row r="213" s="13" customFormat="1">
      <c r="A213" s="13"/>
      <c r="B213" s="264"/>
      <c r="C213" s="265"/>
      <c r="D213" s="250" t="s">
        <v>178</v>
      </c>
      <c r="E213" s="266" t="s">
        <v>1</v>
      </c>
      <c r="F213" s="267" t="s">
        <v>280</v>
      </c>
      <c r="G213" s="265"/>
      <c r="H213" s="268">
        <v>12.5</v>
      </c>
      <c r="I213" s="269"/>
      <c r="J213" s="265"/>
      <c r="K213" s="265"/>
      <c r="L213" s="270"/>
      <c r="M213" s="271"/>
      <c r="N213" s="272"/>
      <c r="O213" s="272"/>
      <c r="P213" s="272"/>
      <c r="Q213" s="272"/>
      <c r="R213" s="272"/>
      <c r="S213" s="272"/>
      <c r="T213" s="27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4" t="s">
        <v>178</v>
      </c>
      <c r="AU213" s="274" t="s">
        <v>87</v>
      </c>
      <c r="AV213" s="13" t="s">
        <v>89</v>
      </c>
      <c r="AW213" s="13" t="s">
        <v>36</v>
      </c>
      <c r="AX213" s="13" t="s">
        <v>80</v>
      </c>
      <c r="AY213" s="274" t="s">
        <v>170</v>
      </c>
    </row>
    <row r="214" s="14" customFormat="1">
      <c r="A214" s="14"/>
      <c r="B214" s="275"/>
      <c r="C214" s="276"/>
      <c r="D214" s="250" t="s">
        <v>178</v>
      </c>
      <c r="E214" s="277" t="s">
        <v>1</v>
      </c>
      <c r="F214" s="278" t="s">
        <v>186</v>
      </c>
      <c r="G214" s="276"/>
      <c r="H214" s="279">
        <v>12.5</v>
      </c>
      <c r="I214" s="280"/>
      <c r="J214" s="276"/>
      <c r="K214" s="276"/>
      <c r="L214" s="281"/>
      <c r="M214" s="282"/>
      <c r="N214" s="283"/>
      <c r="O214" s="283"/>
      <c r="P214" s="283"/>
      <c r="Q214" s="283"/>
      <c r="R214" s="283"/>
      <c r="S214" s="283"/>
      <c r="T214" s="28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5" t="s">
        <v>178</v>
      </c>
      <c r="AU214" s="285" t="s">
        <v>87</v>
      </c>
      <c r="AV214" s="14" t="s">
        <v>175</v>
      </c>
      <c r="AW214" s="14" t="s">
        <v>36</v>
      </c>
      <c r="AX214" s="14" t="s">
        <v>87</v>
      </c>
      <c r="AY214" s="285" t="s">
        <v>170</v>
      </c>
    </row>
    <row r="215" s="2" customFormat="1" ht="21.75" customHeight="1">
      <c r="A215" s="38"/>
      <c r="B215" s="39"/>
      <c r="C215" s="236" t="s">
        <v>236</v>
      </c>
      <c r="D215" s="236" t="s">
        <v>171</v>
      </c>
      <c r="E215" s="237" t="s">
        <v>281</v>
      </c>
      <c r="F215" s="238" t="s">
        <v>282</v>
      </c>
      <c r="G215" s="239" t="s">
        <v>283</v>
      </c>
      <c r="H215" s="240">
        <v>2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45</v>
      </c>
      <c r="O215" s="91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175</v>
      </c>
      <c r="AT215" s="248" t="s">
        <v>171</v>
      </c>
      <c r="AU215" s="248" t="s">
        <v>87</v>
      </c>
      <c r="AY215" s="17" t="s">
        <v>170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87</v>
      </c>
      <c r="BK215" s="249">
        <f>ROUND(I215*H215,2)</f>
        <v>0</v>
      </c>
      <c r="BL215" s="17" t="s">
        <v>175</v>
      </c>
      <c r="BM215" s="248" t="s">
        <v>284</v>
      </c>
    </row>
    <row r="216" s="2" customFormat="1">
      <c r="A216" s="38"/>
      <c r="B216" s="39"/>
      <c r="C216" s="40"/>
      <c r="D216" s="250" t="s">
        <v>176</v>
      </c>
      <c r="E216" s="40"/>
      <c r="F216" s="251" t="s">
        <v>285</v>
      </c>
      <c r="G216" s="40"/>
      <c r="H216" s="40"/>
      <c r="I216" s="154"/>
      <c r="J216" s="40"/>
      <c r="K216" s="40"/>
      <c r="L216" s="44"/>
      <c r="M216" s="252"/>
      <c r="N216" s="25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176</v>
      </c>
      <c r="AU216" s="17" t="s">
        <v>87</v>
      </c>
    </row>
    <row r="217" s="12" customFormat="1">
      <c r="A217" s="12"/>
      <c r="B217" s="254"/>
      <c r="C217" s="255"/>
      <c r="D217" s="250" t="s">
        <v>178</v>
      </c>
      <c r="E217" s="256" t="s">
        <v>1</v>
      </c>
      <c r="F217" s="257" t="s">
        <v>286</v>
      </c>
      <c r="G217" s="255"/>
      <c r="H217" s="256" t="s">
        <v>1</v>
      </c>
      <c r="I217" s="258"/>
      <c r="J217" s="255"/>
      <c r="K217" s="255"/>
      <c r="L217" s="259"/>
      <c r="M217" s="260"/>
      <c r="N217" s="261"/>
      <c r="O217" s="261"/>
      <c r="P217" s="261"/>
      <c r="Q217" s="261"/>
      <c r="R217" s="261"/>
      <c r="S217" s="261"/>
      <c r="T217" s="26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63" t="s">
        <v>178</v>
      </c>
      <c r="AU217" s="263" t="s">
        <v>87</v>
      </c>
      <c r="AV217" s="12" t="s">
        <v>87</v>
      </c>
      <c r="AW217" s="12" t="s">
        <v>36</v>
      </c>
      <c r="AX217" s="12" t="s">
        <v>80</v>
      </c>
      <c r="AY217" s="263" t="s">
        <v>170</v>
      </c>
    </row>
    <row r="218" s="13" customFormat="1">
      <c r="A218" s="13"/>
      <c r="B218" s="264"/>
      <c r="C218" s="265"/>
      <c r="D218" s="250" t="s">
        <v>178</v>
      </c>
      <c r="E218" s="266" t="s">
        <v>1</v>
      </c>
      <c r="F218" s="267" t="s">
        <v>89</v>
      </c>
      <c r="G218" s="265"/>
      <c r="H218" s="268">
        <v>2</v>
      </c>
      <c r="I218" s="269"/>
      <c r="J218" s="265"/>
      <c r="K218" s="265"/>
      <c r="L218" s="270"/>
      <c r="M218" s="271"/>
      <c r="N218" s="272"/>
      <c r="O218" s="272"/>
      <c r="P218" s="272"/>
      <c r="Q218" s="272"/>
      <c r="R218" s="272"/>
      <c r="S218" s="272"/>
      <c r="T218" s="27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74" t="s">
        <v>178</v>
      </c>
      <c r="AU218" s="274" t="s">
        <v>87</v>
      </c>
      <c r="AV218" s="13" t="s">
        <v>89</v>
      </c>
      <c r="AW218" s="13" t="s">
        <v>36</v>
      </c>
      <c r="AX218" s="13" t="s">
        <v>80</v>
      </c>
      <c r="AY218" s="274" t="s">
        <v>170</v>
      </c>
    </row>
    <row r="219" s="14" customFormat="1">
      <c r="A219" s="14"/>
      <c r="B219" s="275"/>
      <c r="C219" s="276"/>
      <c r="D219" s="250" t="s">
        <v>178</v>
      </c>
      <c r="E219" s="277" t="s">
        <v>1</v>
      </c>
      <c r="F219" s="278" t="s">
        <v>186</v>
      </c>
      <c r="G219" s="276"/>
      <c r="H219" s="279">
        <v>2</v>
      </c>
      <c r="I219" s="280"/>
      <c r="J219" s="276"/>
      <c r="K219" s="276"/>
      <c r="L219" s="281"/>
      <c r="M219" s="286"/>
      <c r="N219" s="287"/>
      <c r="O219" s="287"/>
      <c r="P219" s="287"/>
      <c r="Q219" s="287"/>
      <c r="R219" s="287"/>
      <c r="S219" s="287"/>
      <c r="T219" s="28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5" t="s">
        <v>178</v>
      </c>
      <c r="AU219" s="285" t="s">
        <v>87</v>
      </c>
      <c r="AV219" s="14" t="s">
        <v>175</v>
      </c>
      <c r="AW219" s="14" t="s">
        <v>36</v>
      </c>
      <c r="AX219" s="14" t="s">
        <v>87</v>
      </c>
      <c r="AY219" s="285" t="s">
        <v>170</v>
      </c>
    </row>
    <row r="220" s="2" customFormat="1" ht="6.96" customHeight="1">
      <c r="A220" s="38"/>
      <c r="B220" s="66"/>
      <c r="C220" s="67"/>
      <c r="D220" s="67"/>
      <c r="E220" s="67"/>
      <c r="F220" s="67"/>
      <c r="G220" s="67"/>
      <c r="H220" s="67"/>
      <c r="I220" s="192"/>
      <c r="J220" s="67"/>
      <c r="K220" s="67"/>
      <c r="L220" s="44"/>
      <c r="M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</sheetData>
  <sheetProtection sheet="1" autoFilter="0" formatColumns="0" formatRows="0" objects="1" scenarios="1" spinCount="100000" saltValue="c58UBTlic+yOSrapU/zdtY92auLZSZyISMwrR175swHYZVa4vL53nzAMOLSc4khi7Kv8nhMmJ2ld6oFdLE1HTg==" hashValue="HnXAxWMkfYMwI4FcKQNLoG4ZKcprbzrlZgouKI7XHwf6jMr73pQdsQaajJTVI59s1kFz5MuedSLFmuQUcMZxGw==" algorithmName="SHA-512" password="CC35"/>
  <autoFilter ref="C122:K21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145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146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147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287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23. 3. 2021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6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39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40</v>
      </c>
      <c r="E32" s="38"/>
      <c r="F32" s="38"/>
      <c r="G32" s="38"/>
      <c r="H32" s="38"/>
      <c r="I32" s="154"/>
      <c r="J32" s="166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42</v>
      </c>
      <c r="G34" s="38"/>
      <c r="H34" s="38"/>
      <c r="I34" s="168" t="s">
        <v>41</v>
      </c>
      <c r="J34" s="167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44</v>
      </c>
      <c r="E35" s="152" t="s">
        <v>45</v>
      </c>
      <c r="F35" s="170">
        <f>ROUND((SUM(BE122:BE186)),  2)</f>
        <v>0</v>
      </c>
      <c r="G35" s="38"/>
      <c r="H35" s="38"/>
      <c r="I35" s="171">
        <v>0.20999999999999999</v>
      </c>
      <c r="J35" s="170">
        <f>ROUND(((SUM(BE122:BE186))*I35),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46</v>
      </c>
      <c r="F36" s="170">
        <f>ROUND((SUM(BF122:BF186)),  2)</f>
        <v>0</v>
      </c>
      <c r="G36" s="38"/>
      <c r="H36" s="38"/>
      <c r="I36" s="171">
        <v>0.14999999999999999</v>
      </c>
      <c r="J36" s="170">
        <f>ROUND(((SUM(BF122:BF186))*I36),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47</v>
      </c>
      <c r="F37" s="170">
        <f>ROUND((SUM(BG122:BG186)),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48</v>
      </c>
      <c r="F38" s="170">
        <f>ROUND((SUM(BH122:BH186)),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49</v>
      </c>
      <c r="F39" s="170">
        <f>ROUND((SUM(BI122:BI186)),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50</v>
      </c>
      <c r="E41" s="174"/>
      <c r="F41" s="174"/>
      <c r="G41" s="175" t="s">
        <v>51</v>
      </c>
      <c r="H41" s="176" t="s">
        <v>52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145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146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147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SO.101.2 - Odstraňovací práce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Litomyšl</v>
      </c>
      <c r="G91" s="40"/>
      <c r="H91" s="40"/>
      <c r="I91" s="156" t="s">
        <v>22</v>
      </c>
      <c r="J91" s="79" t="str">
        <f>IF(J14="","",J14)</f>
        <v>23. 3. 2021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Město Litomyšl</v>
      </c>
      <c r="G93" s="40"/>
      <c r="H93" s="40"/>
      <c r="I93" s="156" t="s">
        <v>32</v>
      </c>
      <c r="J93" s="36" t="str">
        <f>E23</f>
        <v>K I P spol. s r. 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150</v>
      </c>
      <c r="D96" s="198"/>
      <c r="E96" s="198"/>
      <c r="F96" s="198"/>
      <c r="G96" s="198"/>
      <c r="H96" s="198"/>
      <c r="I96" s="199"/>
      <c r="J96" s="200" t="s">
        <v>151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152</v>
      </c>
      <c r="D98" s="40"/>
      <c r="E98" s="40"/>
      <c r="F98" s="40"/>
      <c r="G98" s="40"/>
      <c r="H98" s="40"/>
      <c r="I98" s="154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153</v>
      </c>
    </row>
    <row r="99" s="9" customFormat="1" ht="24.96" customHeight="1">
      <c r="A99" s="9"/>
      <c r="B99" s="202"/>
      <c r="C99" s="203"/>
      <c r="D99" s="204" t="s">
        <v>154</v>
      </c>
      <c r="E99" s="205"/>
      <c r="F99" s="205"/>
      <c r="G99" s="205"/>
      <c r="H99" s="205"/>
      <c r="I99" s="206"/>
      <c r="J99" s="207">
        <f>J123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2"/>
      <c r="C100" s="203"/>
      <c r="D100" s="204" t="s">
        <v>288</v>
      </c>
      <c r="E100" s="205"/>
      <c r="F100" s="205"/>
      <c r="G100" s="205"/>
      <c r="H100" s="205"/>
      <c r="I100" s="206"/>
      <c r="J100" s="207">
        <f>J151</f>
        <v>0</v>
      </c>
      <c r="K100" s="203"/>
      <c r="L100" s="20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2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5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157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3.25" customHeight="1">
      <c r="A110" s="38"/>
      <c r="B110" s="39"/>
      <c r="C110" s="40"/>
      <c r="D110" s="40"/>
      <c r="E110" s="196" t="str">
        <f>E7</f>
        <v>Zainvestování území pro RD v lokalitě Babka Litomyšl, REVIZE Č.1. – 03/2021</v>
      </c>
      <c r="F110" s="32"/>
      <c r="G110" s="32"/>
      <c r="H110" s="32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145</v>
      </c>
      <c r="D111" s="22"/>
      <c r="E111" s="22"/>
      <c r="F111" s="22"/>
      <c r="G111" s="22"/>
      <c r="H111" s="22"/>
      <c r="I111" s="146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96" t="s">
        <v>146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147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SO.101.2 - Odstraňovací práce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>Litomyšl</v>
      </c>
      <c r="G116" s="40"/>
      <c r="H116" s="40"/>
      <c r="I116" s="156" t="s">
        <v>22</v>
      </c>
      <c r="J116" s="79" t="str">
        <f>IF(J14="","",J14)</f>
        <v>23. 3. 2021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Město Litomyšl</v>
      </c>
      <c r="G118" s="40"/>
      <c r="H118" s="40"/>
      <c r="I118" s="156" t="s">
        <v>32</v>
      </c>
      <c r="J118" s="36" t="str">
        <f>E23</f>
        <v>K I P spol. s r. 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IF(E20="","",E20)</f>
        <v>Vyplň údaj</v>
      </c>
      <c r="G119" s="40"/>
      <c r="H119" s="40"/>
      <c r="I119" s="156" t="s">
        <v>37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209"/>
      <c r="B121" s="210"/>
      <c r="C121" s="211" t="s">
        <v>158</v>
      </c>
      <c r="D121" s="212" t="s">
        <v>65</v>
      </c>
      <c r="E121" s="212" t="s">
        <v>61</v>
      </c>
      <c r="F121" s="212" t="s">
        <v>62</v>
      </c>
      <c r="G121" s="212" t="s">
        <v>159</v>
      </c>
      <c r="H121" s="212" t="s">
        <v>160</v>
      </c>
      <c r="I121" s="213" t="s">
        <v>161</v>
      </c>
      <c r="J121" s="214" t="s">
        <v>151</v>
      </c>
      <c r="K121" s="215" t="s">
        <v>162</v>
      </c>
      <c r="L121" s="216"/>
      <c r="M121" s="100" t="s">
        <v>1</v>
      </c>
      <c r="N121" s="101" t="s">
        <v>44</v>
      </c>
      <c r="O121" s="101" t="s">
        <v>163</v>
      </c>
      <c r="P121" s="101" t="s">
        <v>164</v>
      </c>
      <c r="Q121" s="101" t="s">
        <v>165</v>
      </c>
      <c r="R121" s="101" t="s">
        <v>166</v>
      </c>
      <c r="S121" s="101" t="s">
        <v>167</v>
      </c>
      <c r="T121" s="102" t="s">
        <v>168</v>
      </c>
      <c r="U121" s="209"/>
      <c r="V121" s="209"/>
      <c r="W121" s="209"/>
      <c r="X121" s="209"/>
      <c r="Y121" s="209"/>
      <c r="Z121" s="209"/>
      <c r="AA121" s="209"/>
      <c r="AB121" s="209"/>
      <c r="AC121" s="209"/>
      <c r="AD121" s="209"/>
      <c r="AE121" s="209"/>
    </row>
    <row r="122" s="2" customFormat="1" ht="22.8" customHeight="1">
      <c r="A122" s="38"/>
      <c r="B122" s="39"/>
      <c r="C122" s="107" t="s">
        <v>169</v>
      </c>
      <c r="D122" s="40"/>
      <c r="E122" s="40"/>
      <c r="F122" s="40"/>
      <c r="G122" s="40"/>
      <c r="H122" s="40"/>
      <c r="I122" s="154"/>
      <c r="J122" s="217">
        <f>BK122</f>
        <v>0</v>
      </c>
      <c r="K122" s="40"/>
      <c r="L122" s="44"/>
      <c r="M122" s="103"/>
      <c r="N122" s="218"/>
      <c r="O122" s="104"/>
      <c r="P122" s="219">
        <f>P123+P151</f>
        <v>0</v>
      </c>
      <c r="Q122" s="104"/>
      <c r="R122" s="219">
        <f>R123+R151</f>
        <v>0</v>
      </c>
      <c r="S122" s="104"/>
      <c r="T122" s="220">
        <f>T123+T151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79</v>
      </c>
      <c r="AU122" s="17" t="s">
        <v>153</v>
      </c>
      <c r="BK122" s="221">
        <f>BK123+BK151</f>
        <v>0</v>
      </c>
    </row>
    <row r="123" s="11" customFormat="1" ht="25.92" customHeight="1">
      <c r="A123" s="11"/>
      <c r="B123" s="222"/>
      <c r="C123" s="223"/>
      <c r="D123" s="224" t="s">
        <v>79</v>
      </c>
      <c r="E123" s="225" t="s">
        <v>87</v>
      </c>
      <c r="F123" s="225" t="s">
        <v>99</v>
      </c>
      <c r="G123" s="223"/>
      <c r="H123" s="223"/>
      <c r="I123" s="226"/>
      <c r="J123" s="227">
        <f>BK123</f>
        <v>0</v>
      </c>
      <c r="K123" s="223"/>
      <c r="L123" s="228"/>
      <c r="M123" s="229"/>
      <c r="N123" s="230"/>
      <c r="O123" s="230"/>
      <c r="P123" s="231">
        <f>SUM(P124:P150)</f>
        <v>0</v>
      </c>
      <c r="Q123" s="230"/>
      <c r="R123" s="231">
        <f>SUM(R124:R150)</f>
        <v>0</v>
      </c>
      <c r="S123" s="230"/>
      <c r="T123" s="232">
        <f>SUM(T124:T150)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33" t="s">
        <v>87</v>
      </c>
      <c r="AT123" s="234" t="s">
        <v>79</v>
      </c>
      <c r="AU123" s="234" t="s">
        <v>80</v>
      </c>
      <c r="AY123" s="233" t="s">
        <v>170</v>
      </c>
      <c r="BK123" s="235">
        <f>SUM(BK124:BK150)</f>
        <v>0</v>
      </c>
    </row>
    <row r="124" s="2" customFormat="1" ht="16.5" customHeight="1">
      <c r="A124" s="38"/>
      <c r="B124" s="39"/>
      <c r="C124" s="236" t="s">
        <v>87</v>
      </c>
      <c r="D124" s="236" t="s">
        <v>171</v>
      </c>
      <c r="E124" s="237" t="s">
        <v>289</v>
      </c>
      <c r="F124" s="238" t="s">
        <v>290</v>
      </c>
      <c r="G124" s="239" t="s">
        <v>229</v>
      </c>
      <c r="H124" s="240">
        <v>47.759999999999998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45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175</v>
      </c>
      <c r="AT124" s="248" t="s">
        <v>171</v>
      </c>
      <c r="AU124" s="248" t="s">
        <v>87</v>
      </c>
      <c r="AY124" s="17" t="s">
        <v>170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87</v>
      </c>
      <c r="BK124" s="249">
        <f>ROUND(I124*H124,2)</f>
        <v>0</v>
      </c>
      <c r="BL124" s="17" t="s">
        <v>175</v>
      </c>
      <c r="BM124" s="248" t="s">
        <v>89</v>
      </c>
    </row>
    <row r="125" s="2" customFormat="1">
      <c r="A125" s="38"/>
      <c r="B125" s="39"/>
      <c r="C125" s="40"/>
      <c r="D125" s="250" t="s">
        <v>176</v>
      </c>
      <c r="E125" s="40"/>
      <c r="F125" s="251" t="s">
        <v>291</v>
      </c>
      <c r="G125" s="40"/>
      <c r="H125" s="40"/>
      <c r="I125" s="154"/>
      <c r="J125" s="40"/>
      <c r="K125" s="40"/>
      <c r="L125" s="44"/>
      <c r="M125" s="252"/>
      <c r="N125" s="253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176</v>
      </c>
      <c r="AU125" s="17" t="s">
        <v>87</v>
      </c>
    </row>
    <row r="126" s="12" customFormat="1">
      <c r="A126" s="12"/>
      <c r="B126" s="254"/>
      <c r="C126" s="255"/>
      <c r="D126" s="250" t="s">
        <v>178</v>
      </c>
      <c r="E126" s="256" t="s">
        <v>1</v>
      </c>
      <c r="F126" s="257" t="s">
        <v>292</v>
      </c>
      <c r="G126" s="255"/>
      <c r="H126" s="256" t="s">
        <v>1</v>
      </c>
      <c r="I126" s="258"/>
      <c r="J126" s="255"/>
      <c r="K126" s="255"/>
      <c r="L126" s="259"/>
      <c r="M126" s="260"/>
      <c r="N126" s="261"/>
      <c r="O126" s="261"/>
      <c r="P126" s="261"/>
      <c r="Q126" s="261"/>
      <c r="R126" s="261"/>
      <c r="S126" s="261"/>
      <c r="T126" s="26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63" t="s">
        <v>178</v>
      </c>
      <c r="AU126" s="263" t="s">
        <v>87</v>
      </c>
      <c r="AV126" s="12" t="s">
        <v>87</v>
      </c>
      <c r="AW126" s="12" t="s">
        <v>36</v>
      </c>
      <c r="AX126" s="12" t="s">
        <v>80</v>
      </c>
      <c r="AY126" s="263" t="s">
        <v>170</v>
      </c>
    </row>
    <row r="127" s="13" customFormat="1">
      <c r="A127" s="13"/>
      <c r="B127" s="264"/>
      <c r="C127" s="265"/>
      <c r="D127" s="250" t="s">
        <v>178</v>
      </c>
      <c r="E127" s="266" t="s">
        <v>1</v>
      </c>
      <c r="F127" s="267" t="s">
        <v>293</v>
      </c>
      <c r="G127" s="265"/>
      <c r="H127" s="268">
        <v>47.759999999999998</v>
      </c>
      <c r="I127" s="269"/>
      <c r="J127" s="265"/>
      <c r="K127" s="265"/>
      <c r="L127" s="270"/>
      <c r="M127" s="271"/>
      <c r="N127" s="272"/>
      <c r="O127" s="272"/>
      <c r="P127" s="272"/>
      <c r="Q127" s="272"/>
      <c r="R127" s="272"/>
      <c r="S127" s="272"/>
      <c r="T127" s="27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74" t="s">
        <v>178</v>
      </c>
      <c r="AU127" s="274" t="s">
        <v>87</v>
      </c>
      <c r="AV127" s="13" t="s">
        <v>89</v>
      </c>
      <c r="AW127" s="13" t="s">
        <v>36</v>
      </c>
      <c r="AX127" s="13" t="s">
        <v>80</v>
      </c>
      <c r="AY127" s="274" t="s">
        <v>170</v>
      </c>
    </row>
    <row r="128" s="14" customFormat="1">
      <c r="A128" s="14"/>
      <c r="B128" s="275"/>
      <c r="C128" s="276"/>
      <c r="D128" s="250" t="s">
        <v>178</v>
      </c>
      <c r="E128" s="277" t="s">
        <v>1</v>
      </c>
      <c r="F128" s="278" t="s">
        <v>186</v>
      </c>
      <c r="G128" s="276"/>
      <c r="H128" s="279">
        <v>47.759999999999998</v>
      </c>
      <c r="I128" s="280"/>
      <c r="J128" s="276"/>
      <c r="K128" s="276"/>
      <c r="L128" s="281"/>
      <c r="M128" s="282"/>
      <c r="N128" s="283"/>
      <c r="O128" s="283"/>
      <c r="P128" s="283"/>
      <c r="Q128" s="283"/>
      <c r="R128" s="283"/>
      <c r="S128" s="283"/>
      <c r="T128" s="28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85" t="s">
        <v>178</v>
      </c>
      <c r="AU128" s="285" t="s">
        <v>87</v>
      </c>
      <c r="AV128" s="14" t="s">
        <v>175</v>
      </c>
      <c r="AW128" s="14" t="s">
        <v>36</v>
      </c>
      <c r="AX128" s="14" t="s">
        <v>87</v>
      </c>
      <c r="AY128" s="285" t="s">
        <v>170</v>
      </c>
    </row>
    <row r="129" s="2" customFormat="1" ht="21.75" customHeight="1">
      <c r="A129" s="38"/>
      <c r="B129" s="39"/>
      <c r="C129" s="236" t="s">
        <v>89</v>
      </c>
      <c r="D129" s="236" t="s">
        <v>171</v>
      </c>
      <c r="E129" s="237" t="s">
        <v>294</v>
      </c>
      <c r="F129" s="238" t="s">
        <v>295</v>
      </c>
      <c r="G129" s="239" t="s">
        <v>174</v>
      </c>
      <c r="H129" s="240">
        <v>437.79599999999999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45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175</v>
      </c>
      <c r="AT129" s="248" t="s">
        <v>171</v>
      </c>
      <c r="AU129" s="248" t="s">
        <v>87</v>
      </c>
      <c r="AY129" s="17" t="s">
        <v>170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87</v>
      </c>
      <c r="BK129" s="249">
        <f>ROUND(I129*H129,2)</f>
        <v>0</v>
      </c>
      <c r="BL129" s="17" t="s">
        <v>175</v>
      </c>
      <c r="BM129" s="248" t="s">
        <v>175</v>
      </c>
    </row>
    <row r="130" s="2" customFormat="1">
      <c r="A130" s="38"/>
      <c r="B130" s="39"/>
      <c r="C130" s="40"/>
      <c r="D130" s="250" t="s">
        <v>176</v>
      </c>
      <c r="E130" s="40"/>
      <c r="F130" s="251" t="s">
        <v>296</v>
      </c>
      <c r="G130" s="40"/>
      <c r="H130" s="40"/>
      <c r="I130" s="154"/>
      <c r="J130" s="40"/>
      <c r="K130" s="40"/>
      <c r="L130" s="44"/>
      <c r="M130" s="252"/>
      <c r="N130" s="25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176</v>
      </c>
      <c r="AU130" s="17" t="s">
        <v>87</v>
      </c>
    </row>
    <row r="131" s="12" customFormat="1">
      <c r="A131" s="12"/>
      <c r="B131" s="254"/>
      <c r="C131" s="255"/>
      <c r="D131" s="250" t="s">
        <v>178</v>
      </c>
      <c r="E131" s="256" t="s">
        <v>1</v>
      </c>
      <c r="F131" s="257" t="s">
        <v>297</v>
      </c>
      <c r="G131" s="255"/>
      <c r="H131" s="256" t="s">
        <v>1</v>
      </c>
      <c r="I131" s="258"/>
      <c r="J131" s="255"/>
      <c r="K131" s="255"/>
      <c r="L131" s="259"/>
      <c r="M131" s="260"/>
      <c r="N131" s="261"/>
      <c r="O131" s="261"/>
      <c r="P131" s="261"/>
      <c r="Q131" s="261"/>
      <c r="R131" s="261"/>
      <c r="S131" s="261"/>
      <c r="T131" s="26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63" t="s">
        <v>178</v>
      </c>
      <c r="AU131" s="263" t="s">
        <v>87</v>
      </c>
      <c r="AV131" s="12" t="s">
        <v>87</v>
      </c>
      <c r="AW131" s="12" t="s">
        <v>36</v>
      </c>
      <c r="AX131" s="12" t="s">
        <v>80</v>
      </c>
      <c r="AY131" s="263" t="s">
        <v>170</v>
      </c>
    </row>
    <row r="132" s="12" customFormat="1">
      <c r="A132" s="12"/>
      <c r="B132" s="254"/>
      <c r="C132" s="255"/>
      <c r="D132" s="250" t="s">
        <v>178</v>
      </c>
      <c r="E132" s="256" t="s">
        <v>1</v>
      </c>
      <c r="F132" s="257" t="s">
        <v>298</v>
      </c>
      <c r="G132" s="255"/>
      <c r="H132" s="256" t="s">
        <v>1</v>
      </c>
      <c r="I132" s="258"/>
      <c r="J132" s="255"/>
      <c r="K132" s="255"/>
      <c r="L132" s="259"/>
      <c r="M132" s="260"/>
      <c r="N132" s="261"/>
      <c r="O132" s="261"/>
      <c r="P132" s="261"/>
      <c r="Q132" s="261"/>
      <c r="R132" s="261"/>
      <c r="S132" s="261"/>
      <c r="T132" s="26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63" t="s">
        <v>178</v>
      </c>
      <c r="AU132" s="263" t="s">
        <v>87</v>
      </c>
      <c r="AV132" s="12" t="s">
        <v>87</v>
      </c>
      <c r="AW132" s="12" t="s">
        <v>36</v>
      </c>
      <c r="AX132" s="12" t="s">
        <v>80</v>
      </c>
      <c r="AY132" s="263" t="s">
        <v>170</v>
      </c>
    </row>
    <row r="133" s="12" customFormat="1">
      <c r="A133" s="12"/>
      <c r="B133" s="254"/>
      <c r="C133" s="255"/>
      <c r="D133" s="250" t="s">
        <v>178</v>
      </c>
      <c r="E133" s="256" t="s">
        <v>1</v>
      </c>
      <c r="F133" s="257" t="s">
        <v>299</v>
      </c>
      <c r="G133" s="255"/>
      <c r="H133" s="256" t="s">
        <v>1</v>
      </c>
      <c r="I133" s="258"/>
      <c r="J133" s="255"/>
      <c r="K133" s="255"/>
      <c r="L133" s="259"/>
      <c r="M133" s="260"/>
      <c r="N133" s="261"/>
      <c r="O133" s="261"/>
      <c r="P133" s="261"/>
      <c r="Q133" s="261"/>
      <c r="R133" s="261"/>
      <c r="S133" s="261"/>
      <c r="T133" s="26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63" t="s">
        <v>178</v>
      </c>
      <c r="AU133" s="263" t="s">
        <v>87</v>
      </c>
      <c r="AV133" s="12" t="s">
        <v>87</v>
      </c>
      <c r="AW133" s="12" t="s">
        <v>36</v>
      </c>
      <c r="AX133" s="12" t="s">
        <v>80</v>
      </c>
      <c r="AY133" s="263" t="s">
        <v>170</v>
      </c>
    </row>
    <row r="134" s="12" customFormat="1">
      <c r="A134" s="12"/>
      <c r="B134" s="254"/>
      <c r="C134" s="255"/>
      <c r="D134" s="250" t="s">
        <v>178</v>
      </c>
      <c r="E134" s="256" t="s">
        <v>1</v>
      </c>
      <c r="F134" s="257" t="s">
        <v>300</v>
      </c>
      <c r="G134" s="255"/>
      <c r="H134" s="256" t="s">
        <v>1</v>
      </c>
      <c r="I134" s="258"/>
      <c r="J134" s="255"/>
      <c r="K134" s="255"/>
      <c r="L134" s="259"/>
      <c r="M134" s="260"/>
      <c r="N134" s="261"/>
      <c r="O134" s="261"/>
      <c r="P134" s="261"/>
      <c r="Q134" s="261"/>
      <c r="R134" s="261"/>
      <c r="S134" s="261"/>
      <c r="T134" s="26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3" t="s">
        <v>178</v>
      </c>
      <c r="AU134" s="263" t="s">
        <v>87</v>
      </c>
      <c r="AV134" s="12" t="s">
        <v>87</v>
      </c>
      <c r="AW134" s="12" t="s">
        <v>36</v>
      </c>
      <c r="AX134" s="12" t="s">
        <v>80</v>
      </c>
      <c r="AY134" s="263" t="s">
        <v>170</v>
      </c>
    </row>
    <row r="135" s="12" customFormat="1">
      <c r="A135" s="12"/>
      <c r="B135" s="254"/>
      <c r="C135" s="255"/>
      <c r="D135" s="250" t="s">
        <v>178</v>
      </c>
      <c r="E135" s="256" t="s">
        <v>1</v>
      </c>
      <c r="F135" s="257" t="s">
        <v>301</v>
      </c>
      <c r="G135" s="255"/>
      <c r="H135" s="256" t="s">
        <v>1</v>
      </c>
      <c r="I135" s="258"/>
      <c r="J135" s="255"/>
      <c r="K135" s="255"/>
      <c r="L135" s="259"/>
      <c r="M135" s="260"/>
      <c r="N135" s="261"/>
      <c r="O135" s="261"/>
      <c r="P135" s="261"/>
      <c r="Q135" s="261"/>
      <c r="R135" s="261"/>
      <c r="S135" s="261"/>
      <c r="T135" s="26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63" t="s">
        <v>178</v>
      </c>
      <c r="AU135" s="263" t="s">
        <v>87</v>
      </c>
      <c r="AV135" s="12" t="s">
        <v>87</v>
      </c>
      <c r="AW135" s="12" t="s">
        <v>36</v>
      </c>
      <c r="AX135" s="12" t="s">
        <v>80</v>
      </c>
      <c r="AY135" s="263" t="s">
        <v>170</v>
      </c>
    </row>
    <row r="136" s="13" customFormat="1">
      <c r="A136" s="13"/>
      <c r="B136" s="264"/>
      <c r="C136" s="265"/>
      <c r="D136" s="250" t="s">
        <v>178</v>
      </c>
      <c r="E136" s="266" t="s">
        <v>1</v>
      </c>
      <c r="F136" s="267" t="s">
        <v>302</v>
      </c>
      <c r="G136" s="265"/>
      <c r="H136" s="268">
        <v>437.79599999999999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4" t="s">
        <v>178</v>
      </c>
      <c r="AU136" s="274" t="s">
        <v>87</v>
      </c>
      <c r="AV136" s="13" t="s">
        <v>89</v>
      </c>
      <c r="AW136" s="13" t="s">
        <v>36</v>
      </c>
      <c r="AX136" s="13" t="s">
        <v>80</v>
      </c>
      <c r="AY136" s="274" t="s">
        <v>170</v>
      </c>
    </row>
    <row r="137" s="14" customFormat="1">
      <c r="A137" s="14"/>
      <c r="B137" s="275"/>
      <c r="C137" s="276"/>
      <c r="D137" s="250" t="s">
        <v>178</v>
      </c>
      <c r="E137" s="277" t="s">
        <v>1</v>
      </c>
      <c r="F137" s="278" t="s">
        <v>186</v>
      </c>
      <c r="G137" s="276"/>
      <c r="H137" s="279">
        <v>437.79599999999999</v>
      </c>
      <c r="I137" s="280"/>
      <c r="J137" s="276"/>
      <c r="K137" s="276"/>
      <c r="L137" s="281"/>
      <c r="M137" s="282"/>
      <c r="N137" s="283"/>
      <c r="O137" s="283"/>
      <c r="P137" s="283"/>
      <c r="Q137" s="283"/>
      <c r="R137" s="283"/>
      <c r="S137" s="283"/>
      <c r="T137" s="28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5" t="s">
        <v>178</v>
      </c>
      <c r="AU137" s="285" t="s">
        <v>87</v>
      </c>
      <c r="AV137" s="14" t="s">
        <v>175</v>
      </c>
      <c r="AW137" s="14" t="s">
        <v>36</v>
      </c>
      <c r="AX137" s="14" t="s">
        <v>87</v>
      </c>
      <c r="AY137" s="285" t="s">
        <v>170</v>
      </c>
    </row>
    <row r="138" s="2" customFormat="1" ht="21.75" customHeight="1">
      <c r="A138" s="38"/>
      <c r="B138" s="39"/>
      <c r="C138" s="236" t="s">
        <v>197</v>
      </c>
      <c r="D138" s="236" t="s">
        <v>171</v>
      </c>
      <c r="E138" s="237" t="s">
        <v>303</v>
      </c>
      <c r="F138" s="238" t="s">
        <v>304</v>
      </c>
      <c r="G138" s="239" t="s">
        <v>174</v>
      </c>
      <c r="H138" s="240">
        <v>18.062999999999999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45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175</v>
      </c>
      <c r="AT138" s="248" t="s">
        <v>171</v>
      </c>
      <c r="AU138" s="248" t="s">
        <v>87</v>
      </c>
      <c r="AY138" s="17" t="s">
        <v>170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87</v>
      </c>
      <c r="BK138" s="249">
        <f>ROUND(I138*H138,2)</f>
        <v>0</v>
      </c>
      <c r="BL138" s="17" t="s">
        <v>175</v>
      </c>
      <c r="BM138" s="248" t="s">
        <v>200</v>
      </c>
    </row>
    <row r="139" s="2" customFormat="1">
      <c r="A139" s="38"/>
      <c r="B139" s="39"/>
      <c r="C139" s="40"/>
      <c r="D139" s="250" t="s">
        <v>176</v>
      </c>
      <c r="E139" s="40"/>
      <c r="F139" s="251" t="s">
        <v>296</v>
      </c>
      <c r="G139" s="40"/>
      <c r="H139" s="40"/>
      <c r="I139" s="154"/>
      <c r="J139" s="40"/>
      <c r="K139" s="40"/>
      <c r="L139" s="44"/>
      <c r="M139" s="252"/>
      <c r="N139" s="25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176</v>
      </c>
      <c r="AU139" s="17" t="s">
        <v>87</v>
      </c>
    </row>
    <row r="140" s="12" customFormat="1">
      <c r="A140" s="12"/>
      <c r="B140" s="254"/>
      <c r="C140" s="255"/>
      <c r="D140" s="250" t="s">
        <v>178</v>
      </c>
      <c r="E140" s="256" t="s">
        <v>1</v>
      </c>
      <c r="F140" s="257" t="s">
        <v>305</v>
      </c>
      <c r="G140" s="255"/>
      <c r="H140" s="256" t="s">
        <v>1</v>
      </c>
      <c r="I140" s="258"/>
      <c r="J140" s="255"/>
      <c r="K140" s="255"/>
      <c r="L140" s="259"/>
      <c r="M140" s="260"/>
      <c r="N140" s="261"/>
      <c r="O140" s="261"/>
      <c r="P140" s="261"/>
      <c r="Q140" s="261"/>
      <c r="R140" s="261"/>
      <c r="S140" s="261"/>
      <c r="T140" s="26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63" t="s">
        <v>178</v>
      </c>
      <c r="AU140" s="263" t="s">
        <v>87</v>
      </c>
      <c r="AV140" s="12" t="s">
        <v>87</v>
      </c>
      <c r="AW140" s="12" t="s">
        <v>36</v>
      </c>
      <c r="AX140" s="12" t="s">
        <v>80</v>
      </c>
      <c r="AY140" s="263" t="s">
        <v>170</v>
      </c>
    </row>
    <row r="141" s="12" customFormat="1">
      <c r="A141" s="12"/>
      <c r="B141" s="254"/>
      <c r="C141" s="255"/>
      <c r="D141" s="250" t="s">
        <v>178</v>
      </c>
      <c r="E141" s="256" t="s">
        <v>1</v>
      </c>
      <c r="F141" s="257" t="s">
        <v>306</v>
      </c>
      <c r="G141" s="255"/>
      <c r="H141" s="256" t="s">
        <v>1</v>
      </c>
      <c r="I141" s="258"/>
      <c r="J141" s="255"/>
      <c r="K141" s="255"/>
      <c r="L141" s="259"/>
      <c r="M141" s="260"/>
      <c r="N141" s="261"/>
      <c r="O141" s="261"/>
      <c r="P141" s="261"/>
      <c r="Q141" s="261"/>
      <c r="R141" s="261"/>
      <c r="S141" s="261"/>
      <c r="T141" s="26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3" t="s">
        <v>178</v>
      </c>
      <c r="AU141" s="263" t="s">
        <v>87</v>
      </c>
      <c r="AV141" s="12" t="s">
        <v>87</v>
      </c>
      <c r="AW141" s="12" t="s">
        <v>36</v>
      </c>
      <c r="AX141" s="12" t="s">
        <v>80</v>
      </c>
      <c r="AY141" s="263" t="s">
        <v>170</v>
      </c>
    </row>
    <row r="142" s="12" customFormat="1">
      <c r="A142" s="12"/>
      <c r="B142" s="254"/>
      <c r="C142" s="255"/>
      <c r="D142" s="250" t="s">
        <v>178</v>
      </c>
      <c r="E142" s="256" t="s">
        <v>1</v>
      </c>
      <c r="F142" s="257" t="s">
        <v>307</v>
      </c>
      <c r="G142" s="255"/>
      <c r="H142" s="256" t="s">
        <v>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63" t="s">
        <v>178</v>
      </c>
      <c r="AU142" s="263" t="s">
        <v>87</v>
      </c>
      <c r="AV142" s="12" t="s">
        <v>87</v>
      </c>
      <c r="AW142" s="12" t="s">
        <v>36</v>
      </c>
      <c r="AX142" s="12" t="s">
        <v>80</v>
      </c>
      <c r="AY142" s="263" t="s">
        <v>170</v>
      </c>
    </row>
    <row r="143" s="13" customFormat="1">
      <c r="A143" s="13"/>
      <c r="B143" s="264"/>
      <c r="C143" s="265"/>
      <c r="D143" s="250" t="s">
        <v>178</v>
      </c>
      <c r="E143" s="266" t="s">
        <v>1</v>
      </c>
      <c r="F143" s="267" t="s">
        <v>308</v>
      </c>
      <c r="G143" s="265"/>
      <c r="H143" s="268">
        <v>18.062999999999999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4" t="s">
        <v>178</v>
      </c>
      <c r="AU143" s="274" t="s">
        <v>87</v>
      </c>
      <c r="AV143" s="13" t="s">
        <v>89</v>
      </c>
      <c r="AW143" s="13" t="s">
        <v>36</v>
      </c>
      <c r="AX143" s="13" t="s">
        <v>80</v>
      </c>
      <c r="AY143" s="274" t="s">
        <v>170</v>
      </c>
    </row>
    <row r="144" s="14" customFormat="1">
      <c r="A144" s="14"/>
      <c r="B144" s="275"/>
      <c r="C144" s="276"/>
      <c r="D144" s="250" t="s">
        <v>178</v>
      </c>
      <c r="E144" s="277" t="s">
        <v>1</v>
      </c>
      <c r="F144" s="278" t="s">
        <v>186</v>
      </c>
      <c r="G144" s="276"/>
      <c r="H144" s="279">
        <v>18.062999999999999</v>
      </c>
      <c r="I144" s="280"/>
      <c r="J144" s="276"/>
      <c r="K144" s="276"/>
      <c r="L144" s="281"/>
      <c r="M144" s="282"/>
      <c r="N144" s="283"/>
      <c r="O144" s="283"/>
      <c r="P144" s="283"/>
      <c r="Q144" s="283"/>
      <c r="R144" s="283"/>
      <c r="S144" s="283"/>
      <c r="T144" s="28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5" t="s">
        <v>178</v>
      </c>
      <c r="AU144" s="285" t="s">
        <v>87</v>
      </c>
      <c r="AV144" s="14" t="s">
        <v>175</v>
      </c>
      <c r="AW144" s="14" t="s">
        <v>36</v>
      </c>
      <c r="AX144" s="14" t="s">
        <v>87</v>
      </c>
      <c r="AY144" s="285" t="s">
        <v>170</v>
      </c>
    </row>
    <row r="145" s="2" customFormat="1" ht="16.5" customHeight="1">
      <c r="A145" s="38"/>
      <c r="B145" s="39"/>
      <c r="C145" s="236" t="s">
        <v>175</v>
      </c>
      <c r="D145" s="236" t="s">
        <v>171</v>
      </c>
      <c r="E145" s="237" t="s">
        <v>309</v>
      </c>
      <c r="F145" s="238" t="s">
        <v>310</v>
      </c>
      <c r="G145" s="239" t="s">
        <v>174</v>
      </c>
      <c r="H145" s="240">
        <v>73.007999999999996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45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175</v>
      </c>
      <c r="AT145" s="248" t="s">
        <v>171</v>
      </c>
      <c r="AU145" s="248" t="s">
        <v>87</v>
      </c>
      <c r="AY145" s="17" t="s">
        <v>170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87</v>
      </c>
      <c r="BK145" s="249">
        <f>ROUND(I145*H145,2)</f>
        <v>0</v>
      </c>
      <c r="BL145" s="17" t="s">
        <v>175</v>
      </c>
      <c r="BM145" s="248" t="s">
        <v>214</v>
      </c>
    </row>
    <row r="146" s="2" customFormat="1">
      <c r="A146" s="38"/>
      <c r="B146" s="39"/>
      <c r="C146" s="40"/>
      <c r="D146" s="250" t="s">
        <v>176</v>
      </c>
      <c r="E146" s="40"/>
      <c r="F146" s="251" t="s">
        <v>296</v>
      </c>
      <c r="G146" s="40"/>
      <c r="H146" s="40"/>
      <c r="I146" s="154"/>
      <c r="J146" s="40"/>
      <c r="K146" s="40"/>
      <c r="L146" s="44"/>
      <c r="M146" s="252"/>
      <c r="N146" s="25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176</v>
      </c>
      <c r="AU146" s="17" t="s">
        <v>87</v>
      </c>
    </row>
    <row r="147" s="12" customFormat="1">
      <c r="A147" s="12"/>
      <c r="B147" s="254"/>
      <c r="C147" s="255"/>
      <c r="D147" s="250" t="s">
        <v>178</v>
      </c>
      <c r="E147" s="256" t="s">
        <v>1</v>
      </c>
      <c r="F147" s="257" t="s">
        <v>297</v>
      </c>
      <c r="G147" s="255"/>
      <c r="H147" s="256" t="s">
        <v>1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3" t="s">
        <v>178</v>
      </c>
      <c r="AU147" s="263" t="s">
        <v>87</v>
      </c>
      <c r="AV147" s="12" t="s">
        <v>87</v>
      </c>
      <c r="AW147" s="12" t="s">
        <v>36</v>
      </c>
      <c r="AX147" s="12" t="s">
        <v>80</v>
      </c>
      <c r="AY147" s="263" t="s">
        <v>170</v>
      </c>
    </row>
    <row r="148" s="12" customFormat="1">
      <c r="A148" s="12"/>
      <c r="B148" s="254"/>
      <c r="C148" s="255"/>
      <c r="D148" s="250" t="s">
        <v>178</v>
      </c>
      <c r="E148" s="256" t="s">
        <v>1</v>
      </c>
      <c r="F148" s="257" t="s">
        <v>311</v>
      </c>
      <c r="G148" s="255"/>
      <c r="H148" s="256" t="s">
        <v>1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63" t="s">
        <v>178</v>
      </c>
      <c r="AU148" s="263" t="s">
        <v>87</v>
      </c>
      <c r="AV148" s="12" t="s">
        <v>87</v>
      </c>
      <c r="AW148" s="12" t="s">
        <v>36</v>
      </c>
      <c r="AX148" s="12" t="s">
        <v>80</v>
      </c>
      <c r="AY148" s="263" t="s">
        <v>170</v>
      </c>
    </row>
    <row r="149" s="13" customFormat="1">
      <c r="A149" s="13"/>
      <c r="B149" s="264"/>
      <c r="C149" s="265"/>
      <c r="D149" s="250" t="s">
        <v>178</v>
      </c>
      <c r="E149" s="266" t="s">
        <v>1</v>
      </c>
      <c r="F149" s="267" t="s">
        <v>312</v>
      </c>
      <c r="G149" s="265"/>
      <c r="H149" s="268">
        <v>73.007999999999996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4" t="s">
        <v>178</v>
      </c>
      <c r="AU149" s="274" t="s">
        <v>87</v>
      </c>
      <c r="AV149" s="13" t="s">
        <v>89</v>
      </c>
      <c r="AW149" s="13" t="s">
        <v>36</v>
      </c>
      <c r="AX149" s="13" t="s">
        <v>80</v>
      </c>
      <c r="AY149" s="274" t="s">
        <v>170</v>
      </c>
    </row>
    <row r="150" s="14" customFormat="1">
      <c r="A150" s="14"/>
      <c r="B150" s="275"/>
      <c r="C150" s="276"/>
      <c r="D150" s="250" t="s">
        <v>178</v>
      </c>
      <c r="E150" s="277" t="s">
        <v>1</v>
      </c>
      <c r="F150" s="278" t="s">
        <v>186</v>
      </c>
      <c r="G150" s="276"/>
      <c r="H150" s="279">
        <v>73.007999999999996</v>
      </c>
      <c r="I150" s="280"/>
      <c r="J150" s="276"/>
      <c r="K150" s="276"/>
      <c r="L150" s="281"/>
      <c r="M150" s="282"/>
      <c r="N150" s="283"/>
      <c r="O150" s="283"/>
      <c r="P150" s="283"/>
      <c r="Q150" s="283"/>
      <c r="R150" s="283"/>
      <c r="S150" s="283"/>
      <c r="T150" s="28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5" t="s">
        <v>178</v>
      </c>
      <c r="AU150" s="285" t="s">
        <v>87</v>
      </c>
      <c r="AV150" s="14" t="s">
        <v>175</v>
      </c>
      <c r="AW150" s="14" t="s">
        <v>36</v>
      </c>
      <c r="AX150" s="14" t="s">
        <v>87</v>
      </c>
      <c r="AY150" s="285" t="s">
        <v>170</v>
      </c>
    </row>
    <row r="151" s="11" customFormat="1" ht="25.92" customHeight="1">
      <c r="A151" s="11"/>
      <c r="B151" s="222"/>
      <c r="C151" s="223"/>
      <c r="D151" s="224" t="s">
        <v>79</v>
      </c>
      <c r="E151" s="225" t="s">
        <v>256</v>
      </c>
      <c r="F151" s="225" t="s">
        <v>313</v>
      </c>
      <c r="G151" s="223"/>
      <c r="H151" s="223"/>
      <c r="I151" s="226"/>
      <c r="J151" s="227">
        <f>BK151</f>
        <v>0</v>
      </c>
      <c r="K151" s="223"/>
      <c r="L151" s="228"/>
      <c r="M151" s="229"/>
      <c r="N151" s="230"/>
      <c r="O151" s="230"/>
      <c r="P151" s="231">
        <f>SUM(P152:P186)</f>
        <v>0</v>
      </c>
      <c r="Q151" s="230"/>
      <c r="R151" s="231">
        <f>SUM(R152:R186)</f>
        <v>0</v>
      </c>
      <c r="S151" s="230"/>
      <c r="T151" s="232">
        <f>SUM(T152:T186)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33" t="s">
        <v>87</v>
      </c>
      <c r="AT151" s="234" t="s">
        <v>79</v>
      </c>
      <c r="AU151" s="234" t="s">
        <v>80</v>
      </c>
      <c r="AY151" s="233" t="s">
        <v>170</v>
      </c>
      <c r="BK151" s="235">
        <f>SUM(BK152:BK186)</f>
        <v>0</v>
      </c>
    </row>
    <row r="152" s="2" customFormat="1" ht="21.75" customHeight="1">
      <c r="A152" s="38"/>
      <c r="B152" s="39"/>
      <c r="C152" s="236" t="s">
        <v>226</v>
      </c>
      <c r="D152" s="236" t="s">
        <v>171</v>
      </c>
      <c r="E152" s="237" t="s">
        <v>314</v>
      </c>
      <c r="F152" s="238" t="s">
        <v>315</v>
      </c>
      <c r="G152" s="239" t="s">
        <v>174</v>
      </c>
      <c r="H152" s="240">
        <v>21.555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45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175</v>
      </c>
      <c r="AT152" s="248" t="s">
        <v>171</v>
      </c>
      <c r="AU152" s="248" t="s">
        <v>87</v>
      </c>
      <c r="AY152" s="17" t="s">
        <v>170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87</v>
      </c>
      <c r="BK152" s="249">
        <f>ROUND(I152*H152,2)</f>
        <v>0</v>
      </c>
      <c r="BL152" s="17" t="s">
        <v>175</v>
      </c>
      <c r="BM152" s="248" t="s">
        <v>230</v>
      </c>
    </row>
    <row r="153" s="2" customFormat="1">
      <c r="A153" s="38"/>
      <c r="B153" s="39"/>
      <c r="C153" s="40"/>
      <c r="D153" s="250" t="s">
        <v>176</v>
      </c>
      <c r="E153" s="40"/>
      <c r="F153" s="251" t="s">
        <v>316</v>
      </c>
      <c r="G153" s="40"/>
      <c r="H153" s="40"/>
      <c r="I153" s="154"/>
      <c r="J153" s="40"/>
      <c r="K153" s="40"/>
      <c r="L153" s="44"/>
      <c r="M153" s="252"/>
      <c r="N153" s="25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176</v>
      </c>
      <c r="AU153" s="17" t="s">
        <v>87</v>
      </c>
    </row>
    <row r="154" s="12" customFormat="1">
      <c r="A154" s="12"/>
      <c r="B154" s="254"/>
      <c r="C154" s="255"/>
      <c r="D154" s="250" t="s">
        <v>178</v>
      </c>
      <c r="E154" s="256" t="s">
        <v>1</v>
      </c>
      <c r="F154" s="257" t="s">
        <v>317</v>
      </c>
      <c r="G154" s="255"/>
      <c r="H154" s="256" t="s">
        <v>1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63" t="s">
        <v>178</v>
      </c>
      <c r="AU154" s="263" t="s">
        <v>87</v>
      </c>
      <c r="AV154" s="12" t="s">
        <v>87</v>
      </c>
      <c r="AW154" s="12" t="s">
        <v>36</v>
      </c>
      <c r="AX154" s="12" t="s">
        <v>80</v>
      </c>
      <c r="AY154" s="263" t="s">
        <v>170</v>
      </c>
    </row>
    <row r="155" s="12" customFormat="1">
      <c r="A155" s="12"/>
      <c r="B155" s="254"/>
      <c r="C155" s="255"/>
      <c r="D155" s="250" t="s">
        <v>178</v>
      </c>
      <c r="E155" s="256" t="s">
        <v>1</v>
      </c>
      <c r="F155" s="257" t="s">
        <v>307</v>
      </c>
      <c r="G155" s="255"/>
      <c r="H155" s="256" t="s">
        <v>1</v>
      </c>
      <c r="I155" s="258"/>
      <c r="J155" s="255"/>
      <c r="K155" s="255"/>
      <c r="L155" s="259"/>
      <c r="M155" s="260"/>
      <c r="N155" s="261"/>
      <c r="O155" s="261"/>
      <c r="P155" s="261"/>
      <c r="Q155" s="261"/>
      <c r="R155" s="261"/>
      <c r="S155" s="261"/>
      <c r="T155" s="26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63" t="s">
        <v>178</v>
      </c>
      <c r="AU155" s="263" t="s">
        <v>87</v>
      </c>
      <c r="AV155" s="12" t="s">
        <v>87</v>
      </c>
      <c r="AW155" s="12" t="s">
        <v>36</v>
      </c>
      <c r="AX155" s="12" t="s">
        <v>80</v>
      </c>
      <c r="AY155" s="263" t="s">
        <v>170</v>
      </c>
    </row>
    <row r="156" s="12" customFormat="1">
      <c r="A156" s="12"/>
      <c r="B156" s="254"/>
      <c r="C156" s="255"/>
      <c r="D156" s="250" t="s">
        <v>178</v>
      </c>
      <c r="E156" s="256" t="s">
        <v>1</v>
      </c>
      <c r="F156" s="257" t="s">
        <v>318</v>
      </c>
      <c r="G156" s="255"/>
      <c r="H156" s="256" t="s">
        <v>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63" t="s">
        <v>178</v>
      </c>
      <c r="AU156" s="263" t="s">
        <v>87</v>
      </c>
      <c r="AV156" s="12" t="s">
        <v>87</v>
      </c>
      <c r="AW156" s="12" t="s">
        <v>36</v>
      </c>
      <c r="AX156" s="12" t="s">
        <v>80</v>
      </c>
      <c r="AY156" s="263" t="s">
        <v>170</v>
      </c>
    </row>
    <row r="157" s="13" customFormat="1">
      <c r="A157" s="13"/>
      <c r="B157" s="264"/>
      <c r="C157" s="265"/>
      <c r="D157" s="250" t="s">
        <v>178</v>
      </c>
      <c r="E157" s="266" t="s">
        <v>1</v>
      </c>
      <c r="F157" s="267" t="s">
        <v>319</v>
      </c>
      <c r="G157" s="265"/>
      <c r="H157" s="268">
        <v>18.635999999999999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4" t="s">
        <v>178</v>
      </c>
      <c r="AU157" s="274" t="s">
        <v>87</v>
      </c>
      <c r="AV157" s="13" t="s">
        <v>89</v>
      </c>
      <c r="AW157" s="13" t="s">
        <v>36</v>
      </c>
      <c r="AX157" s="13" t="s">
        <v>80</v>
      </c>
      <c r="AY157" s="274" t="s">
        <v>170</v>
      </c>
    </row>
    <row r="158" s="12" customFormat="1">
      <c r="A158" s="12"/>
      <c r="B158" s="254"/>
      <c r="C158" s="255"/>
      <c r="D158" s="250" t="s">
        <v>178</v>
      </c>
      <c r="E158" s="256" t="s">
        <v>1</v>
      </c>
      <c r="F158" s="257" t="s">
        <v>320</v>
      </c>
      <c r="G158" s="255"/>
      <c r="H158" s="256" t="s">
        <v>1</v>
      </c>
      <c r="I158" s="258"/>
      <c r="J158" s="255"/>
      <c r="K158" s="255"/>
      <c r="L158" s="259"/>
      <c r="M158" s="260"/>
      <c r="N158" s="261"/>
      <c r="O158" s="261"/>
      <c r="P158" s="261"/>
      <c r="Q158" s="261"/>
      <c r="R158" s="261"/>
      <c r="S158" s="261"/>
      <c r="T158" s="26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3" t="s">
        <v>178</v>
      </c>
      <c r="AU158" s="263" t="s">
        <v>87</v>
      </c>
      <c r="AV158" s="12" t="s">
        <v>87</v>
      </c>
      <c r="AW158" s="12" t="s">
        <v>36</v>
      </c>
      <c r="AX158" s="12" t="s">
        <v>80</v>
      </c>
      <c r="AY158" s="263" t="s">
        <v>170</v>
      </c>
    </row>
    <row r="159" s="13" customFormat="1">
      <c r="A159" s="13"/>
      <c r="B159" s="264"/>
      <c r="C159" s="265"/>
      <c r="D159" s="250" t="s">
        <v>178</v>
      </c>
      <c r="E159" s="266" t="s">
        <v>1</v>
      </c>
      <c r="F159" s="267" t="s">
        <v>321</v>
      </c>
      <c r="G159" s="265"/>
      <c r="H159" s="268">
        <v>2.919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4" t="s">
        <v>178</v>
      </c>
      <c r="AU159" s="274" t="s">
        <v>87</v>
      </c>
      <c r="AV159" s="13" t="s">
        <v>89</v>
      </c>
      <c r="AW159" s="13" t="s">
        <v>36</v>
      </c>
      <c r="AX159" s="13" t="s">
        <v>80</v>
      </c>
      <c r="AY159" s="274" t="s">
        <v>170</v>
      </c>
    </row>
    <row r="160" s="14" customFormat="1">
      <c r="A160" s="14"/>
      <c r="B160" s="275"/>
      <c r="C160" s="276"/>
      <c r="D160" s="250" t="s">
        <v>178</v>
      </c>
      <c r="E160" s="277" t="s">
        <v>1</v>
      </c>
      <c r="F160" s="278" t="s">
        <v>186</v>
      </c>
      <c r="G160" s="276"/>
      <c r="H160" s="279">
        <v>21.555</v>
      </c>
      <c r="I160" s="280"/>
      <c r="J160" s="276"/>
      <c r="K160" s="276"/>
      <c r="L160" s="281"/>
      <c r="M160" s="282"/>
      <c r="N160" s="283"/>
      <c r="O160" s="283"/>
      <c r="P160" s="283"/>
      <c r="Q160" s="283"/>
      <c r="R160" s="283"/>
      <c r="S160" s="283"/>
      <c r="T160" s="28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5" t="s">
        <v>178</v>
      </c>
      <c r="AU160" s="285" t="s">
        <v>87</v>
      </c>
      <c r="AV160" s="14" t="s">
        <v>175</v>
      </c>
      <c r="AW160" s="14" t="s">
        <v>36</v>
      </c>
      <c r="AX160" s="14" t="s">
        <v>87</v>
      </c>
      <c r="AY160" s="285" t="s">
        <v>170</v>
      </c>
    </row>
    <row r="161" s="2" customFormat="1" ht="21.75" customHeight="1">
      <c r="A161" s="38"/>
      <c r="B161" s="39"/>
      <c r="C161" s="236" t="s">
        <v>200</v>
      </c>
      <c r="D161" s="236" t="s">
        <v>171</v>
      </c>
      <c r="E161" s="237" t="s">
        <v>322</v>
      </c>
      <c r="F161" s="238" t="s">
        <v>323</v>
      </c>
      <c r="G161" s="239" t="s">
        <v>174</v>
      </c>
      <c r="H161" s="240">
        <v>2.9100000000000001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45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175</v>
      </c>
      <c r="AT161" s="248" t="s">
        <v>171</v>
      </c>
      <c r="AU161" s="248" t="s">
        <v>87</v>
      </c>
      <c r="AY161" s="17" t="s">
        <v>170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87</v>
      </c>
      <c r="BK161" s="249">
        <f>ROUND(I161*H161,2)</f>
        <v>0</v>
      </c>
      <c r="BL161" s="17" t="s">
        <v>175</v>
      </c>
      <c r="BM161" s="248" t="s">
        <v>236</v>
      </c>
    </row>
    <row r="162" s="2" customFormat="1">
      <c r="A162" s="38"/>
      <c r="B162" s="39"/>
      <c r="C162" s="40"/>
      <c r="D162" s="250" t="s">
        <v>176</v>
      </c>
      <c r="E162" s="40"/>
      <c r="F162" s="251" t="s">
        <v>316</v>
      </c>
      <c r="G162" s="40"/>
      <c r="H162" s="40"/>
      <c r="I162" s="154"/>
      <c r="J162" s="40"/>
      <c r="K162" s="40"/>
      <c r="L162" s="44"/>
      <c r="M162" s="252"/>
      <c r="N162" s="25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176</v>
      </c>
      <c r="AU162" s="17" t="s">
        <v>87</v>
      </c>
    </row>
    <row r="163" s="12" customFormat="1">
      <c r="A163" s="12"/>
      <c r="B163" s="254"/>
      <c r="C163" s="255"/>
      <c r="D163" s="250" t="s">
        <v>178</v>
      </c>
      <c r="E163" s="256" t="s">
        <v>1</v>
      </c>
      <c r="F163" s="257" t="s">
        <v>324</v>
      </c>
      <c r="G163" s="255"/>
      <c r="H163" s="256" t="s">
        <v>1</v>
      </c>
      <c r="I163" s="258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63" t="s">
        <v>178</v>
      </c>
      <c r="AU163" s="263" t="s">
        <v>87</v>
      </c>
      <c r="AV163" s="12" t="s">
        <v>87</v>
      </c>
      <c r="AW163" s="12" t="s">
        <v>36</v>
      </c>
      <c r="AX163" s="12" t="s">
        <v>80</v>
      </c>
      <c r="AY163" s="263" t="s">
        <v>170</v>
      </c>
    </row>
    <row r="164" s="12" customFormat="1">
      <c r="A164" s="12"/>
      <c r="B164" s="254"/>
      <c r="C164" s="255"/>
      <c r="D164" s="250" t="s">
        <v>178</v>
      </c>
      <c r="E164" s="256" t="s">
        <v>1</v>
      </c>
      <c r="F164" s="257" t="s">
        <v>325</v>
      </c>
      <c r="G164" s="255"/>
      <c r="H164" s="256" t="s">
        <v>1</v>
      </c>
      <c r="I164" s="258"/>
      <c r="J164" s="255"/>
      <c r="K164" s="255"/>
      <c r="L164" s="259"/>
      <c r="M164" s="260"/>
      <c r="N164" s="261"/>
      <c r="O164" s="261"/>
      <c r="P164" s="261"/>
      <c r="Q164" s="261"/>
      <c r="R164" s="261"/>
      <c r="S164" s="261"/>
      <c r="T164" s="26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63" t="s">
        <v>178</v>
      </c>
      <c r="AU164" s="263" t="s">
        <v>87</v>
      </c>
      <c r="AV164" s="12" t="s">
        <v>87</v>
      </c>
      <c r="AW164" s="12" t="s">
        <v>36</v>
      </c>
      <c r="AX164" s="12" t="s">
        <v>80</v>
      </c>
      <c r="AY164" s="263" t="s">
        <v>170</v>
      </c>
    </row>
    <row r="165" s="12" customFormat="1">
      <c r="A165" s="12"/>
      <c r="B165" s="254"/>
      <c r="C165" s="255"/>
      <c r="D165" s="250" t="s">
        <v>178</v>
      </c>
      <c r="E165" s="256" t="s">
        <v>1</v>
      </c>
      <c r="F165" s="257" t="s">
        <v>326</v>
      </c>
      <c r="G165" s="255"/>
      <c r="H165" s="256" t="s">
        <v>1</v>
      </c>
      <c r="I165" s="258"/>
      <c r="J165" s="255"/>
      <c r="K165" s="255"/>
      <c r="L165" s="259"/>
      <c r="M165" s="260"/>
      <c r="N165" s="261"/>
      <c r="O165" s="261"/>
      <c r="P165" s="261"/>
      <c r="Q165" s="261"/>
      <c r="R165" s="261"/>
      <c r="S165" s="261"/>
      <c r="T165" s="26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63" t="s">
        <v>178</v>
      </c>
      <c r="AU165" s="263" t="s">
        <v>87</v>
      </c>
      <c r="AV165" s="12" t="s">
        <v>87</v>
      </c>
      <c r="AW165" s="12" t="s">
        <v>36</v>
      </c>
      <c r="AX165" s="12" t="s">
        <v>80</v>
      </c>
      <c r="AY165" s="263" t="s">
        <v>170</v>
      </c>
    </row>
    <row r="166" s="13" customFormat="1">
      <c r="A166" s="13"/>
      <c r="B166" s="264"/>
      <c r="C166" s="265"/>
      <c r="D166" s="250" t="s">
        <v>178</v>
      </c>
      <c r="E166" s="266" t="s">
        <v>1</v>
      </c>
      <c r="F166" s="267" t="s">
        <v>327</v>
      </c>
      <c r="G166" s="265"/>
      <c r="H166" s="268">
        <v>2.9100000000000001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4" t="s">
        <v>178</v>
      </c>
      <c r="AU166" s="274" t="s">
        <v>87</v>
      </c>
      <c r="AV166" s="13" t="s">
        <v>89</v>
      </c>
      <c r="AW166" s="13" t="s">
        <v>36</v>
      </c>
      <c r="AX166" s="13" t="s">
        <v>80</v>
      </c>
      <c r="AY166" s="274" t="s">
        <v>170</v>
      </c>
    </row>
    <row r="167" s="14" customFormat="1">
      <c r="A167" s="14"/>
      <c r="B167" s="275"/>
      <c r="C167" s="276"/>
      <c r="D167" s="250" t="s">
        <v>178</v>
      </c>
      <c r="E167" s="277" t="s">
        <v>1</v>
      </c>
      <c r="F167" s="278" t="s">
        <v>186</v>
      </c>
      <c r="G167" s="276"/>
      <c r="H167" s="279">
        <v>2.9100000000000001</v>
      </c>
      <c r="I167" s="280"/>
      <c r="J167" s="276"/>
      <c r="K167" s="276"/>
      <c r="L167" s="281"/>
      <c r="M167" s="282"/>
      <c r="N167" s="283"/>
      <c r="O167" s="283"/>
      <c r="P167" s="283"/>
      <c r="Q167" s="283"/>
      <c r="R167" s="283"/>
      <c r="S167" s="283"/>
      <c r="T167" s="28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5" t="s">
        <v>178</v>
      </c>
      <c r="AU167" s="285" t="s">
        <v>87</v>
      </c>
      <c r="AV167" s="14" t="s">
        <v>175</v>
      </c>
      <c r="AW167" s="14" t="s">
        <v>36</v>
      </c>
      <c r="AX167" s="14" t="s">
        <v>87</v>
      </c>
      <c r="AY167" s="285" t="s">
        <v>170</v>
      </c>
    </row>
    <row r="168" s="2" customFormat="1" ht="21.75" customHeight="1">
      <c r="A168" s="38"/>
      <c r="B168" s="39"/>
      <c r="C168" s="236" t="s">
        <v>244</v>
      </c>
      <c r="D168" s="236" t="s">
        <v>171</v>
      </c>
      <c r="E168" s="237" t="s">
        <v>328</v>
      </c>
      <c r="F168" s="238" t="s">
        <v>329</v>
      </c>
      <c r="G168" s="239" t="s">
        <v>269</v>
      </c>
      <c r="H168" s="240">
        <v>3.5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45</v>
      </c>
      <c r="O168" s="91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175</v>
      </c>
      <c r="AT168" s="248" t="s">
        <v>171</v>
      </c>
      <c r="AU168" s="248" t="s">
        <v>87</v>
      </c>
      <c r="AY168" s="17" t="s">
        <v>170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87</v>
      </c>
      <c r="BK168" s="249">
        <f>ROUND(I168*H168,2)</f>
        <v>0</v>
      </c>
      <c r="BL168" s="17" t="s">
        <v>175</v>
      </c>
      <c r="BM168" s="248" t="s">
        <v>247</v>
      </c>
    </row>
    <row r="169" s="2" customFormat="1">
      <c r="A169" s="38"/>
      <c r="B169" s="39"/>
      <c r="C169" s="40"/>
      <c r="D169" s="250" t="s">
        <v>176</v>
      </c>
      <c r="E169" s="40"/>
      <c r="F169" s="251" t="s">
        <v>330</v>
      </c>
      <c r="G169" s="40"/>
      <c r="H169" s="40"/>
      <c r="I169" s="154"/>
      <c r="J169" s="40"/>
      <c r="K169" s="40"/>
      <c r="L169" s="44"/>
      <c r="M169" s="252"/>
      <c r="N169" s="25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176</v>
      </c>
      <c r="AU169" s="17" t="s">
        <v>87</v>
      </c>
    </row>
    <row r="170" s="12" customFormat="1">
      <c r="A170" s="12"/>
      <c r="B170" s="254"/>
      <c r="C170" s="255"/>
      <c r="D170" s="250" t="s">
        <v>178</v>
      </c>
      <c r="E170" s="256" t="s">
        <v>1</v>
      </c>
      <c r="F170" s="257" t="s">
        <v>331</v>
      </c>
      <c r="G170" s="255"/>
      <c r="H170" s="256" t="s">
        <v>1</v>
      </c>
      <c r="I170" s="258"/>
      <c r="J170" s="255"/>
      <c r="K170" s="255"/>
      <c r="L170" s="259"/>
      <c r="M170" s="260"/>
      <c r="N170" s="261"/>
      <c r="O170" s="261"/>
      <c r="P170" s="261"/>
      <c r="Q170" s="261"/>
      <c r="R170" s="261"/>
      <c r="S170" s="261"/>
      <c r="T170" s="26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63" t="s">
        <v>178</v>
      </c>
      <c r="AU170" s="263" t="s">
        <v>87</v>
      </c>
      <c r="AV170" s="12" t="s">
        <v>87</v>
      </c>
      <c r="AW170" s="12" t="s">
        <v>36</v>
      </c>
      <c r="AX170" s="12" t="s">
        <v>80</v>
      </c>
      <c r="AY170" s="263" t="s">
        <v>170</v>
      </c>
    </row>
    <row r="171" s="12" customFormat="1">
      <c r="A171" s="12"/>
      <c r="B171" s="254"/>
      <c r="C171" s="255"/>
      <c r="D171" s="250" t="s">
        <v>178</v>
      </c>
      <c r="E171" s="256" t="s">
        <v>1</v>
      </c>
      <c r="F171" s="257" t="s">
        <v>307</v>
      </c>
      <c r="G171" s="255"/>
      <c r="H171" s="256" t="s">
        <v>1</v>
      </c>
      <c r="I171" s="258"/>
      <c r="J171" s="255"/>
      <c r="K171" s="255"/>
      <c r="L171" s="259"/>
      <c r="M171" s="260"/>
      <c r="N171" s="261"/>
      <c r="O171" s="261"/>
      <c r="P171" s="261"/>
      <c r="Q171" s="261"/>
      <c r="R171" s="261"/>
      <c r="S171" s="261"/>
      <c r="T171" s="26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63" t="s">
        <v>178</v>
      </c>
      <c r="AU171" s="263" t="s">
        <v>87</v>
      </c>
      <c r="AV171" s="12" t="s">
        <v>87</v>
      </c>
      <c r="AW171" s="12" t="s">
        <v>36</v>
      </c>
      <c r="AX171" s="12" t="s">
        <v>80</v>
      </c>
      <c r="AY171" s="263" t="s">
        <v>170</v>
      </c>
    </row>
    <row r="172" s="13" customFormat="1">
      <c r="A172" s="13"/>
      <c r="B172" s="264"/>
      <c r="C172" s="265"/>
      <c r="D172" s="250" t="s">
        <v>178</v>
      </c>
      <c r="E172" s="266" t="s">
        <v>1</v>
      </c>
      <c r="F172" s="267" t="s">
        <v>332</v>
      </c>
      <c r="G172" s="265"/>
      <c r="H172" s="268">
        <v>3.5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4" t="s">
        <v>178</v>
      </c>
      <c r="AU172" s="274" t="s">
        <v>87</v>
      </c>
      <c r="AV172" s="13" t="s">
        <v>89</v>
      </c>
      <c r="AW172" s="13" t="s">
        <v>36</v>
      </c>
      <c r="AX172" s="13" t="s">
        <v>80</v>
      </c>
      <c r="AY172" s="274" t="s">
        <v>170</v>
      </c>
    </row>
    <row r="173" s="14" customFormat="1">
      <c r="A173" s="14"/>
      <c r="B173" s="275"/>
      <c r="C173" s="276"/>
      <c r="D173" s="250" t="s">
        <v>178</v>
      </c>
      <c r="E173" s="277" t="s">
        <v>1</v>
      </c>
      <c r="F173" s="278" t="s">
        <v>186</v>
      </c>
      <c r="G173" s="276"/>
      <c r="H173" s="279">
        <v>3.5</v>
      </c>
      <c r="I173" s="280"/>
      <c r="J173" s="276"/>
      <c r="K173" s="276"/>
      <c r="L173" s="281"/>
      <c r="M173" s="282"/>
      <c r="N173" s="283"/>
      <c r="O173" s="283"/>
      <c r="P173" s="283"/>
      <c r="Q173" s="283"/>
      <c r="R173" s="283"/>
      <c r="S173" s="283"/>
      <c r="T173" s="28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5" t="s">
        <v>178</v>
      </c>
      <c r="AU173" s="285" t="s">
        <v>87</v>
      </c>
      <c r="AV173" s="14" t="s">
        <v>175</v>
      </c>
      <c r="AW173" s="14" t="s">
        <v>36</v>
      </c>
      <c r="AX173" s="14" t="s">
        <v>87</v>
      </c>
      <c r="AY173" s="285" t="s">
        <v>170</v>
      </c>
    </row>
    <row r="174" s="2" customFormat="1" ht="16.5" customHeight="1">
      <c r="A174" s="38"/>
      <c r="B174" s="39"/>
      <c r="C174" s="236" t="s">
        <v>214</v>
      </c>
      <c r="D174" s="236" t="s">
        <v>171</v>
      </c>
      <c r="E174" s="237" t="s">
        <v>333</v>
      </c>
      <c r="F174" s="238" t="s">
        <v>334</v>
      </c>
      <c r="G174" s="239" t="s">
        <v>269</v>
      </c>
      <c r="H174" s="240">
        <v>185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45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175</v>
      </c>
      <c r="AT174" s="248" t="s">
        <v>171</v>
      </c>
      <c r="AU174" s="248" t="s">
        <v>87</v>
      </c>
      <c r="AY174" s="17" t="s">
        <v>170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87</v>
      </c>
      <c r="BK174" s="249">
        <f>ROUND(I174*H174,2)</f>
        <v>0</v>
      </c>
      <c r="BL174" s="17" t="s">
        <v>175</v>
      </c>
      <c r="BM174" s="248" t="s">
        <v>253</v>
      </c>
    </row>
    <row r="175" s="2" customFormat="1">
      <c r="A175" s="38"/>
      <c r="B175" s="39"/>
      <c r="C175" s="40"/>
      <c r="D175" s="250" t="s">
        <v>176</v>
      </c>
      <c r="E175" s="40"/>
      <c r="F175" s="251" t="s">
        <v>335</v>
      </c>
      <c r="G175" s="40"/>
      <c r="H175" s="40"/>
      <c r="I175" s="154"/>
      <c r="J175" s="40"/>
      <c r="K175" s="40"/>
      <c r="L175" s="44"/>
      <c r="M175" s="252"/>
      <c r="N175" s="25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176</v>
      </c>
      <c r="AU175" s="17" t="s">
        <v>87</v>
      </c>
    </row>
    <row r="176" s="12" customFormat="1">
      <c r="A176" s="12"/>
      <c r="B176" s="254"/>
      <c r="C176" s="255"/>
      <c r="D176" s="250" t="s">
        <v>178</v>
      </c>
      <c r="E176" s="256" t="s">
        <v>1</v>
      </c>
      <c r="F176" s="257" t="s">
        <v>336</v>
      </c>
      <c r="G176" s="255"/>
      <c r="H176" s="256" t="s">
        <v>1</v>
      </c>
      <c r="I176" s="258"/>
      <c r="J176" s="255"/>
      <c r="K176" s="255"/>
      <c r="L176" s="259"/>
      <c r="M176" s="260"/>
      <c r="N176" s="261"/>
      <c r="O176" s="261"/>
      <c r="P176" s="261"/>
      <c r="Q176" s="261"/>
      <c r="R176" s="261"/>
      <c r="S176" s="261"/>
      <c r="T176" s="26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63" t="s">
        <v>178</v>
      </c>
      <c r="AU176" s="263" t="s">
        <v>87</v>
      </c>
      <c r="AV176" s="12" t="s">
        <v>87</v>
      </c>
      <c r="AW176" s="12" t="s">
        <v>36</v>
      </c>
      <c r="AX176" s="12" t="s">
        <v>80</v>
      </c>
      <c r="AY176" s="263" t="s">
        <v>170</v>
      </c>
    </row>
    <row r="177" s="12" customFormat="1">
      <c r="A177" s="12"/>
      <c r="B177" s="254"/>
      <c r="C177" s="255"/>
      <c r="D177" s="250" t="s">
        <v>178</v>
      </c>
      <c r="E177" s="256" t="s">
        <v>1</v>
      </c>
      <c r="F177" s="257" t="s">
        <v>337</v>
      </c>
      <c r="G177" s="255"/>
      <c r="H177" s="256" t="s">
        <v>1</v>
      </c>
      <c r="I177" s="258"/>
      <c r="J177" s="255"/>
      <c r="K177" s="255"/>
      <c r="L177" s="259"/>
      <c r="M177" s="260"/>
      <c r="N177" s="261"/>
      <c r="O177" s="261"/>
      <c r="P177" s="261"/>
      <c r="Q177" s="261"/>
      <c r="R177" s="261"/>
      <c r="S177" s="261"/>
      <c r="T177" s="26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63" t="s">
        <v>178</v>
      </c>
      <c r="AU177" s="263" t="s">
        <v>87</v>
      </c>
      <c r="AV177" s="12" t="s">
        <v>87</v>
      </c>
      <c r="AW177" s="12" t="s">
        <v>36</v>
      </c>
      <c r="AX177" s="12" t="s">
        <v>80</v>
      </c>
      <c r="AY177" s="263" t="s">
        <v>170</v>
      </c>
    </row>
    <row r="178" s="12" customFormat="1">
      <c r="A178" s="12"/>
      <c r="B178" s="254"/>
      <c r="C178" s="255"/>
      <c r="D178" s="250" t="s">
        <v>178</v>
      </c>
      <c r="E178" s="256" t="s">
        <v>1</v>
      </c>
      <c r="F178" s="257" t="s">
        <v>338</v>
      </c>
      <c r="G178" s="255"/>
      <c r="H178" s="256" t="s">
        <v>1</v>
      </c>
      <c r="I178" s="258"/>
      <c r="J178" s="255"/>
      <c r="K178" s="255"/>
      <c r="L178" s="259"/>
      <c r="M178" s="260"/>
      <c r="N178" s="261"/>
      <c r="O178" s="261"/>
      <c r="P178" s="261"/>
      <c r="Q178" s="261"/>
      <c r="R178" s="261"/>
      <c r="S178" s="261"/>
      <c r="T178" s="26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63" t="s">
        <v>178</v>
      </c>
      <c r="AU178" s="263" t="s">
        <v>87</v>
      </c>
      <c r="AV178" s="12" t="s">
        <v>87</v>
      </c>
      <c r="AW178" s="12" t="s">
        <v>36</v>
      </c>
      <c r="AX178" s="12" t="s">
        <v>80</v>
      </c>
      <c r="AY178" s="263" t="s">
        <v>170</v>
      </c>
    </row>
    <row r="179" s="13" customFormat="1">
      <c r="A179" s="13"/>
      <c r="B179" s="264"/>
      <c r="C179" s="265"/>
      <c r="D179" s="250" t="s">
        <v>178</v>
      </c>
      <c r="E179" s="266" t="s">
        <v>1</v>
      </c>
      <c r="F179" s="267" t="s">
        <v>339</v>
      </c>
      <c r="G179" s="265"/>
      <c r="H179" s="268">
        <v>185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4" t="s">
        <v>178</v>
      </c>
      <c r="AU179" s="274" t="s">
        <v>87</v>
      </c>
      <c r="AV179" s="13" t="s">
        <v>89</v>
      </c>
      <c r="AW179" s="13" t="s">
        <v>36</v>
      </c>
      <c r="AX179" s="13" t="s">
        <v>80</v>
      </c>
      <c r="AY179" s="274" t="s">
        <v>170</v>
      </c>
    </row>
    <row r="180" s="14" customFormat="1">
      <c r="A180" s="14"/>
      <c r="B180" s="275"/>
      <c r="C180" s="276"/>
      <c r="D180" s="250" t="s">
        <v>178</v>
      </c>
      <c r="E180" s="277" t="s">
        <v>1</v>
      </c>
      <c r="F180" s="278" t="s">
        <v>186</v>
      </c>
      <c r="G180" s="276"/>
      <c r="H180" s="279">
        <v>185</v>
      </c>
      <c r="I180" s="280"/>
      <c r="J180" s="276"/>
      <c r="K180" s="276"/>
      <c r="L180" s="281"/>
      <c r="M180" s="282"/>
      <c r="N180" s="283"/>
      <c r="O180" s="283"/>
      <c r="P180" s="283"/>
      <c r="Q180" s="283"/>
      <c r="R180" s="283"/>
      <c r="S180" s="283"/>
      <c r="T180" s="28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5" t="s">
        <v>178</v>
      </c>
      <c r="AU180" s="285" t="s">
        <v>87</v>
      </c>
      <c r="AV180" s="14" t="s">
        <v>175</v>
      </c>
      <c r="AW180" s="14" t="s">
        <v>36</v>
      </c>
      <c r="AX180" s="14" t="s">
        <v>87</v>
      </c>
      <c r="AY180" s="285" t="s">
        <v>170</v>
      </c>
    </row>
    <row r="181" s="2" customFormat="1" ht="16.5" customHeight="1">
      <c r="A181" s="38"/>
      <c r="B181" s="39"/>
      <c r="C181" s="236" t="s">
        <v>256</v>
      </c>
      <c r="D181" s="236" t="s">
        <v>171</v>
      </c>
      <c r="E181" s="237" t="s">
        <v>340</v>
      </c>
      <c r="F181" s="238" t="s">
        <v>341</v>
      </c>
      <c r="G181" s="239" t="s">
        <v>269</v>
      </c>
      <c r="H181" s="240">
        <v>3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45</v>
      </c>
      <c r="O181" s="91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175</v>
      </c>
      <c r="AT181" s="248" t="s">
        <v>171</v>
      </c>
      <c r="AU181" s="248" t="s">
        <v>87</v>
      </c>
      <c r="AY181" s="17" t="s">
        <v>170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87</v>
      </c>
      <c r="BK181" s="249">
        <f>ROUND(I181*H181,2)</f>
        <v>0</v>
      </c>
      <c r="BL181" s="17" t="s">
        <v>175</v>
      </c>
      <c r="BM181" s="248" t="s">
        <v>259</v>
      </c>
    </row>
    <row r="182" s="2" customFormat="1">
      <c r="A182" s="38"/>
      <c r="B182" s="39"/>
      <c r="C182" s="40"/>
      <c r="D182" s="250" t="s">
        <v>176</v>
      </c>
      <c r="E182" s="40"/>
      <c r="F182" s="251" t="s">
        <v>342</v>
      </c>
      <c r="G182" s="40"/>
      <c r="H182" s="40"/>
      <c r="I182" s="154"/>
      <c r="J182" s="40"/>
      <c r="K182" s="40"/>
      <c r="L182" s="44"/>
      <c r="M182" s="252"/>
      <c r="N182" s="25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176</v>
      </c>
      <c r="AU182" s="17" t="s">
        <v>87</v>
      </c>
    </row>
    <row r="183" s="12" customFormat="1">
      <c r="A183" s="12"/>
      <c r="B183" s="254"/>
      <c r="C183" s="255"/>
      <c r="D183" s="250" t="s">
        <v>178</v>
      </c>
      <c r="E183" s="256" t="s">
        <v>1</v>
      </c>
      <c r="F183" s="257" t="s">
        <v>343</v>
      </c>
      <c r="G183" s="255"/>
      <c r="H183" s="256" t="s">
        <v>1</v>
      </c>
      <c r="I183" s="258"/>
      <c r="J183" s="255"/>
      <c r="K183" s="255"/>
      <c r="L183" s="259"/>
      <c r="M183" s="260"/>
      <c r="N183" s="261"/>
      <c r="O183" s="261"/>
      <c r="P183" s="261"/>
      <c r="Q183" s="261"/>
      <c r="R183" s="261"/>
      <c r="S183" s="261"/>
      <c r="T183" s="26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63" t="s">
        <v>178</v>
      </c>
      <c r="AU183" s="263" t="s">
        <v>87</v>
      </c>
      <c r="AV183" s="12" t="s">
        <v>87</v>
      </c>
      <c r="AW183" s="12" t="s">
        <v>36</v>
      </c>
      <c r="AX183" s="12" t="s">
        <v>80</v>
      </c>
      <c r="AY183" s="263" t="s">
        <v>170</v>
      </c>
    </row>
    <row r="184" s="12" customFormat="1">
      <c r="A184" s="12"/>
      <c r="B184" s="254"/>
      <c r="C184" s="255"/>
      <c r="D184" s="250" t="s">
        <v>178</v>
      </c>
      <c r="E184" s="256" t="s">
        <v>1</v>
      </c>
      <c r="F184" s="257" t="s">
        <v>344</v>
      </c>
      <c r="G184" s="255"/>
      <c r="H184" s="256" t="s">
        <v>1</v>
      </c>
      <c r="I184" s="258"/>
      <c r="J184" s="255"/>
      <c r="K184" s="255"/>
      <c r="L184" s="259"/>
      <c r="M184" s="260"/>
      <c r="N184" s="261"/>
      <c r="O184" s="261"/>
      <c r="P184" s="261"/>
      <c r="Q184" s="261"/>
      <c r="R184" s="261"/>
      <c r="S184" s="261"/>
      <c r="T184" s="26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63" t="s">
        <v>178</v>
      </c>
      <c r="AU184" s="263" t="s">
        <v>87</v>
      </c>
      <c r="AV184" s="12" t="s">
        <v>87</v>
      </c>
      <c r="AW184" s="12" t="s">
        <v>36</v>
      </c>
      <c r="AX184" s="12" t="s">
        <v>80</v>
      </c>
      <c r="AY184" s="263" t="s">
        <v>170</v>
      </c>
    </row>
    <row r="185" s="13" customFormat="1">
      <c r="A185" s="13"/>
      <c r="B185" s="264"/>
      <c r="C185" s="265"/>
      <c r="D185" s="250" t="s">
        <v>178</v>
      </c>
      <c r="E185" s="266" t="s">
        <v>1</v>
      </c>
      <c r="F185" s="267" t="s">
        <v>197</v>
      </c>
      <c r="G185" s="265"/>
      <c r="H185" s="268">
        <v>3</v>
      </c>
      <c r="I185" s="269"/>
      <c r="J185" s="265"/>
      <c r="K185" s="265"/>
      <c r="L185" s="270"/>
      <c r="M185" s="271"/>
      <c r="N185" s="272"/>
      <c r="O185" s="272"/>
      <c r="P185" s="272"/>
      <c r="Q185" s="272"/>
      <c r="R185" s="272"/>
      <c r="S185" s="272"/>
      <c r="T185" s="27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4" t="s">
        <v>178</v>
      </c>
      <c r="AU185" s="274" t="s">
        <v>87</v>
      </c>
      <c r="AV185" s="13" t="s">
        <v>89</v>
      </c>
      <c r="AW185" s="13" t="s">
        <v>36</v>
      </c>
      <c r="AX185" s="13" t="s">
        <v>80</v>
      </c>
      <c r="AY185" s="274" t="s">
        <v>170</v>
      </c>
    </row>
    <row r="186" s="14" customFormat="1">
      <c r="A186" s="14"/>
      <c r="B186" s="275"/>
      <c r="C186" s="276"/>
      <c r="D186" s="250" t="s">
        <v>178</v>
      </c>
      <c r="E186" s="277" t="s">
        <v>1</v>
      </c>
      <c r="F186" s="278" t="s">
        <v>186</v>
      </c>
      <c r="G186" s="276"/>
      <c r="H186" s="279">
        <v>3</v>
      </c>
      <c r="I186" s="280"/>
      <c r="J186" s="276"/>
      <c r="K186" s="276"/>
      <c r="L186" s="281"/>
      <c r="M186" s="286"/>
      <c r="N186" s="287"/>
      <c r="O186" s="287"/>
      <c r="P186" s="287"/>
      <c r="Q186" s="287"/>
      <c r="R186" s="287"/>
      <c r="S186" s="287"/>
      <c r="T186" s="28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5" t="s">
        <v>178</v>
      </c>
      <c r="AU186" s="285" t="s">
        <v>87</v>
      </c>
      <c r="AV186" s="14" t="s">
        <v>175</v>
      </c>
      <c r="AW186" s="14" t="s">
        <v>36</v>
      </c>
      <c r="AX186" s="14" t="s">
        <v>87</v>
      </c>
      <c r="AY186" s="285" t="s">
        <v>170</v>
      </c>
    </row>
    <row r="187" s="2" customFormat="1" ht="6.96" customHeight="1">
      <c r="A187" s="38"/>
      <c r="B187" s="66"/>
      <c r="C187" s="67"/>
      <c r="D187" s="67"/>
      <c r="E187" s="67"/>
      <c r="F187" s="67"/>
      <c r="G187" s="67"/>
      <c r="H187" s="67"/>
      <c r="I187" s="192"/>
      <c r="J187" s="67"/>
      <c r="K187" s="67"/>
      <c r="L187" s="44"/>
      <c r="M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</sheetData>
  <sheetProtection sheet="1" autoFilter="0" formatColumns="0" formatRows="0" objects="1" scenarios="1" spinCount="100000" saltValue="qSPc2bInGTZ33L1Oj9O1i6Zo6WJ2kCeYi0OVTHMGy6WVK9iQQHo4NblBNjiGgf95jYMKE81eSCcXBxPrcuzwyg==" hashValue="0Uwe0BEP+7/c2eqETiMzphg/iVs2Ca5reJ3DqlP7QSuzo3xfHeUyFbuoCqp+CWyov9xE/nZjZNwXAiWr0o0rQw==" algorithmName="SHA-512" password="CC35"/>
  <autoFilter ref="C121:K18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145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146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147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345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23. 3. 2021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6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39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40</v>
      </c>
      <c r="E32" s="38"/>
      <c r="F32" s="38"/>
      <c r="G32" s="38"/>
      <c r="H32" s="38"/>
      <c r="I32" s="154"/>
      <c r="J32" s="166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42</v>
      </c>
      <c r="G34" s="38"/>
      <c r="H34" s="38"/>
      <c r="I34" s="168" t="s">
        <v>41</v>
      </c>
      <c r="J34" s="167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44</v>
      </c>
      <c r="E35" s="152" t="s">
        <v>45</v>
      </c>
      <c r="F35" s="170">
        <f>ROUND((SUM(BE121:BE179)),  2)</f>
        <v>0</v>
      </c>
      <c r="G35" s="38"/>
      <c r="H35" s="38"/>
      <c r="I35" s="171">
        <v>0.20999999999999999</v>
      </c>
      <c r="J35" s="170">
        <f>ROUND(((SUM(BE121:BE179))*I35),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46</v>
      </c>
      <c r="F36" s="170">
        <f>ROUND((SUM(BF121:BF179)),  2)</f>
        <v>0</v>
      </c>
      <c r="G36" s="38"/>
      <c r="H36" s="38"/>
      <c r="I36" s="171">
        <v>0.14999999999999999</v>
      </c>
      <c r="J36" s="170">
        <f>ROUND(((SUM(BF121:BF179))*I36),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47</v>
      </c>
      <c r="F37" s="170">
        <f>ROUND((SUM(BG121:BG179)),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48</v>
      </c>
      <c r="F38" s="170">
        <f>ROUND((SUM(BH121:BH179)),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49</v>
      </c>
      <c r="F39" s="170">
        <f>ROUND((SUM(BI121:BI179)),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50</v>
      </c>
      <c r="E41" s="174"/>
      <c r="F41" s="174"/>
      <c r="G41" s="175" t="s">
        <v>51</v>
      </c>
      <c r="H41" s="176" t="s">
        <v>52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145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146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147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SO.101.3 - Zemní práce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Litomyšl</v>
      </c>
      <c r="G91" s="40"/>
      <c r="H91" s="40"/>
      <c r="I91" s="156" t="s">
        <v>22</v>
      </c>
      <c r="J91" s="79" t="str">
        <f>IF(J14="","",J14)</f>
        <v>23. 3. 2021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Město Litomyšl</v>
      </c>
      <c r="G93" s="40"/>
      <c r="H93" s="40"/>
      <c r="I93" s="156" t="s">
        <v>32</v>
      </c>
      <c r="J93" s="36" t="str">
        <f>E23</f>
        <v>K I P spol. s r. 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150</v>
      </c>
      <c r="D96" s="198"/>
      <c r="E96" s="198"/>
      <c r="F96" s="198"/>
      <c r="G96" s="198"/>
      <c r="H96" s="198"/>
      <c r="I96" s="199"/>
      <c r="J96" s="200" t="s">
        <v>151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152</v>
      </c>
      <c r="D98" s="40"/>
      <c r="E98" s="40"/>
      <c r="F98" s="40"/>
      <c r="G98" s="40"/>
      <c r="H98" s="40"/>
      <c r="I98" s="154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153</v>
      </c>
    </row>
    <row r="99" s="9" customFormat="1" ht="24.96" customHeight="1">
      <c r="A99" s="9"/>
      <c r="B99" s="202"/>
      <c r="C99" s="203"/>
      <c r="D99" s="204" t="s">
        <v>154</v>
      </c>
      <c r="E99" s="205"/>
      <c r="F99" s="205"/>
      <c r="G99" s="205"/>
      <c r="H99" s="205"/>
      <c r="I99" s="206"/>
      <c r="J99" s="207">
        <f>J122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2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5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157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3.25" customHeight="1">
      <c r="A109" s="38"/>
      <c r="B109" s="39"/>
      <c r="C109" s="40"/>
      <c r="D109" s="40"/>
      <c r="E109" s="196" t="str">
        <f>E7</f>
        <v>Zainvestování území pro RD v lokalitě Babka Litomyšl, REVIZE Č.1. – 03/2021</v>
      </c>
      <c r="F109" s="32"/>
      <c r="G109" s="32"/>
      <c r="H109" s="32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145</v>
      </c>
      <c r="D110" s="22"/>
      <c r="E110" s="22"/>
      <c r="F110" s="22"/>
      <c r="G110" s="22"/>
      <c r="H110" s="22"/>
      <c r="I110" s="146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96" t="s">
        <v>146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147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SO.101.3 - Zemní práce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Litomyšl</v>
      </c>
      <c r="G115" s="40"/>
      <c r="H115" s="40"/>
      <c r="I115" s="156" t="s">
        <v>22</v>
      </c>
      <c r="J115" s="79" t="str">
        <f>IF(J14="","",J14)</f>
        <v>23. 3. 2021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>Město Litomyšl</v>
      </c>
      <c r="G117" s="40"/>
      <c r="H117" s="40"/>
      <c r="I117" s="156" t="s">
        <v>32</v>
      </c>
      <c r="J117" s="36" t="str">
        <f>E23</f>
        <v>K I P spol. s r. 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IF(E20="","",E20)</f>
        <v>Vyplň údaj</v>
      </c>
      <c r="G118" s="40"/>
      <c r="H118" s="40"/>
      <c r="I118" s="156" t="s">
        <v>37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209"/>
      <c r="B120" s="210"/>
      <c r="C120" s="211" t="s">
        <v>158</v>
      </c>
      <c r="D120" s="212" t="s">
        <v>65</v>
      </c>
      <c r="E120" s="212" t="s">
        <v>61</v>
      </c>
      <c r="F120" s="212" t="s">
        <v>62</v>
      </c>
      <c r="G120" s="212" t="s">
        <v>159</v>
      </c>
      <c r="H120" s="212" t="s">
        <v>160</v>
      </c>
      <c r="I120" s="213" t="s">
        <v>161</v>
      </c>
      <c r="J120" s="214" t="s">
        <v>151</v>
      </c>
      <c r="K120" s="215" t="s">
        <v>162</v>
      </c>
      <c r="L120" s="216"/>
      <c r="M120" s="100" t="s">
        <v>1</v>
      </c>
      <c r="N120" s="101" t="s">
        <v>44</v>
      </c>
      <c r="O120" s="101" t="s">
        <v>163</v>
      </c>
      <c r="P120" s="101" t="s">
        <v>164</v>
      </c>
      <c r="Q120" s="101" t="s">
        <v>165</v>
      </c>
      <c r="R120" s="101" t="s">
        <v>166</v>
      </c>
      <c r="S120" s="101" t="s">
        <v>167</v>
      </c>
      <c r="T120" s="102" t="s">
        <v>168</v>
      </c>
      <c r="U120" s="209"/>
      <c r="V120" s="209"/>
      <c r="W120" s="209"/>
      <c r="X120" s="209"/>
      <c r="Y120" s="209"/>
      <c r="Z120" s="209"/>
      <c r="AA120" s="209"/>
      <c r="AB120" s="209"/>
      <c r="AC120" s="209"/>
      <c r="AD120" s="209"/>
      <c r="AE120" s="209"/>
    </row>
    <row r="121" s="2" customFormat="1" ht="22.8" customHeight="1">
      <c r="A121" s="38"/>
      <c r="B121" s="39"/>
      <c r="C121" s="107" t="s">
        <v>169</v>
      </c>
      <c r="D121" s="40"/>
      <c r="E121" s="40"/>
      <c r="F121" s="40"/>
      <c r="G121" s="40"/>
      <c r="H121" s="40"/>
      <c r="I121" s="154"/>
      <c r="J121" s="217">
        <f>BK121</f>
        <v>0</v>
      </c>
      <c r="K121" s="40"/>
      <c r="L121" s="44"/>
      <c r="M121" s="103"/>
      <c r="N121" s="218"/>
      <c r="O121" s="104"/>
      <c r="P121" s="219">
        <f>P122</f>
        <v>0</v>
      </c>
      <c r="Q121" s="104"/>
      <c r="R121" s="219">
        <f>R122</f>
        <v>0</v>
      </c>
      <c r="S121" s="104"/>
      <c r="T121" s="22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79</v>
      </c>
      <c r="AU121" s="17" t="s">
        <v>153</v>
      </c>
      <c r="BK121" s="221">
        <f>BK122</f>
        <v>0</v>
      </c>
    </row>
    <row r="122" s="11" customFormat="1" ht="25.92" customHeight="1">
      <c r="A122" s="11"/>
      <c r="B122" s="222"/>
      <c r="C122" s="223"/>
      <c r="D122" s="224" t="s">
        <v>79</v>
      </c>
      <c r="E122" s="225" t="s">
        <v>87</v>
      </c>
      <c r="F122" s="225" t="s">
        <v>99</v>
      </c>
      <c r="G122" s="223"/>
      <c r="H122" s="223"/>
      <c r="I122" s="226"/>
      <c r="J122" s="227">
        <f>BK122</f>
        <v>0</v>
      </c>
      <c r="K122" s="223"/>
      <c r="L122" s="228"/>
      <c r="M122" s="229"/>
      <c r="N122" s="230"/>
      <c r="O122" s="230"/>
      <c r="P122" s="231">
        <f>SUM(P123:P179)</f>
        <v>0</v>
      </c>
      <c r="Q122" s="230"/>
      <c r="R122" s="231">
        <f>SUM(R123:R179)</f>
        <v>0</v>
      </c>
      <c r="S122" s="230"/>
      <c r="T122" s="232">
        <f>SUM(T123:T179)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33" t="s">
        <v>87</v>
      </c>
      <c r="AT122" s="234" t="s">
        <v>79</v>
      </c>
      <c r="AU122" s="234" t="s">
        <v>80</v>
      </c>
      <c r="AY122" s="233" t="s">
        <v>170</v>
      </c>
      <c r="BK122" s="235">
        <f>SUM(BK123:BK179)</f>
        <v>0</v>
      </c>
    </row>
    <row r="123" s="2" customFormat="1" ht="16.5" customHeight="1">
      <c r="A123" s="38"/>
      <c r="B123" s="39"/>
      <c r="C123" s="236" t="s">
        <v>87</v>
      </c>
      <c r="D123" s="236" t="s">
        <v>171</v>
      </c>
      <c r="E123" s="237" t="s">
        <v>172</v>
      </c>
      <c r="F123" s="238" t="s">
        <v>173</v>
      </c>
      <c r="G123" s="239" t="s">
        <v>174</v>
      </c>
      <c r="H123" s="240">
        <v>1546.2000000000001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45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175</v>
      </c>
      <c r="AT123" s="248" t="s">
        <v>171</v>
      </c>
      <c r="AU123" s="248" t="s">
        <v>87</v>
      </c>
      <c r="AY123" s="17" t="s">
        <v>170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87</v>
      </c>
      <c r="BK123" s="249">
        <f>ROUND(I123*H123,2)</f>
        <v>0</v>
      </c>
      <c r="BL123" s="17" t="s">
        <v>175</v>
      </c>
      <c r="BM123" s="248" t="s">
        <v>89</v>
      </c>
    </row>
    <row r="124" s="2" customFormat="1">
      <c r="A124" s="38"/>
      <c r="B124" s="39"/>
      <c r="C124" s="40"/>
      <c r="D124" s="250" t="s">
        <v>176</v>
      </c>
      <c r="E124" s="40"/>
      <c r="F124" s="251" t="s">
        <v>346</v>
      </c>
      <c r="G124" s="40"/>
      <c r="H124" s="40"/>
      <c r="I124" s="154"/>
      <c r="J124" s="40"/>
      <c r="K124" s="40"/>
      <c r="L124" s="44"/>
      <c r="M124" s="252"/>
      <c r="N124" s="25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176</v>
      </c>
      <c r="AU124" s="17" t="s">
        <v>87</v>
      </c>
    </row>
    <row r="125" s="12" customFormat="1">
      <c r="A125" s="12"/>
      <c r="B125" s="254"/>
      <c r="C125" s="255"/>
      <c r="D125" s="250" t="s">
        <v>178</v>
      </c>
      <c r="E125" s="256" t="s">
        <v>1</v>
      </c>
      <c r="F125" s="257" t="s">
        <v>347</v>
      </c>
      <c r="G125" s="255"/>
      <c r="H125" s="256" t="s">
        <v>1</v>
      </c>
      <c r="I125" s="258"/>
      <c r="J125" s="255"/>
      <c r="K125" s="255"/>
      <c r="L125" s="259"/>
      <c r="M125" s="260"/>
      <c r="N125" s="261"/>
      <c r="O125" s="261"/>
      <c r="P125" s="261"/>
      <c r="Q125" s="261"/>
      <c r="R125" s="261"/>
      <c r="S125" s="261"/>
      <c r="T125" s="26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63" t="s">
        <v>178</v>
      </c>
      <c r="AU125" s="263" t="s">
        <v>87</v>
      </c>
      <c r="AV125" s="12" t="s">
        <v>87</v>
      </c>
      <c r="AW125" s="12" t="s">
        <v>36</v>
      </c>
      <c r="AX125" s="12" t="s">
        <v>80</v>
      </c>
      <c r="AY125" s="263" t="s">
        <v>170</v>
      </c>
    </row>
    <row r="126" s="13" customFormat="1">
      <c r="A126" s="13"/>
      <c r="B126" s="264"/>
      <c r="C126" s="265"/>
      <c r="D126" s="250" t="s">
        <v>178</v>
      </c>
      <c r="E126" s="266" t="s">
        <v>1</v>
      </c>
      <c r="F126" s="267" t="s">
        <v>348</v>
      </c>
      <c r="G126" s="265"/>
      <c r="H126" s="268">
        <v>1546.2000000000001</v>
      </c>
      <c r="I126" s="269"/>
      <c r="J126" s="265"/>
      <c r="K126" s="265"/>
      <c r="L126" s="270"/>
      <c r="M126" s="271"/>
      <c r="N126" s="272"/>
      <c r="O126" s="272"/>
      <c r="P126" s="272"/>
      <c r="Q126" s="272"/>
      <c r="R126" s="272"/>
      <c r="S126" s="272"/>
      <c r="T126" s="27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74" t="s">
        <v>178</v>
      </c>
      <c r="AU126" s="274" t="s">
        <v>87</v>
      </c>
      <c r="AV126" s="13" t="s">
        <v>89</v>
      </c>
      <c r="AW126" s="13" t="s">
        <v>36</v>
      </c>
      <c r="AX126" s="13" t="s">
        <v>80</v>
      </c>
      <c r="AY126" s="274" t="s">
        <v>170</v>
      </c>
    </row>
    <row r="127" s="14" customFormat="1">
      <c r="A127" s="14"/>
      <c r="B127" s="275"/>
      <c r="C127" s="276"/>
      <c r="D127" s="250" t="s">
        <v>178</v>
      </c>
      <c r="E127" s="277" t="s">
        <v>1</v>
      </c>
      <c r="F127" s="278" t="s">
        <v>186</v>
      </c>
      <c r="G127" s="276"/>
      <c r="H127" s="279">
        <v>1546.2000000000001</v>
      </c>
      <c r="I127" s="280"/>
      <c r="J127" s="276"/>
      <c r="K127" s="276"/>
      <c r="L127" s="281"/>
      <c r="M127" s="282"/>
      <c r="N127" s="283"/>
      <c r="O127" s="283"/>
      <c r="P127" s="283"/>
      <c r="Q127" s="283"/>
      <c r="R127" s="283"/>
      <c r="S127" s="283"/>
      <c r="T127" s="28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85" t="s">
        <v>178</v>
      </c>
      <c r="AU127" s="285" t="s">
        <v>87</v>
      </c>
      <c r="AV127" s="14" t="s">
        <v>175</v>
      </c>
      <c r="AW127" s="14" t="s">
        <v>36</v>
      </c>
      <c r="AX127" s="14" t="s">
        <v>87</v>
      </c>
      <c r="AY127" s="285" t="s">
        <v>170</v>
      </c>
    </row>
    <row r="128" s="2" customFormat="1" ht="21.75" customHeight="1">
      <c r="A128" s="38"/>
      <c r="B128" s="39"/>
      <c r="C128" s="236" t="s">
        <v>89</v>
      </c>
      <c r="D128" s="236" t="s">
        <v>171</v>
      </c>
      <c r="E128" s="237" t="s">
        <v>187</v>
      </c>
      <c r="F128" s="238" t="s">
        <v>188</v>
      </c>
      <c r="G128" s="239" t="s">
        <v>174</v>
      </c>
      <c r="H128" s="240">
        <v>2350.6999999999998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45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175</v>
      </c>
      <c r="AT128" s="248" t="s">
        <v>171</v>
      </c>
      <c r="AU128" s="248" t="s">
        <v>87</v>
      </c>
      <c r="AY128" s="17" t="s">
        <v>170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87</v>
      </c>
      <c r="BK128" s="249">
        <f>ROUND(I128*H128,2)</f>
        <v>0</v>
      </c>
      <c r="BL128" s="17" t="s">
        <v>175</v>
      </c>
      <c r="BM128" s="248" t="s">
        <v>175</v>
      </c>
    </row>
    <row r="129" s="2" customFormat="1">
      <c r="A129" s="38"/>
      <c r="B129" s="39"/>
      <c r="C129" s="40"/>
      <c r="D129" s="250" t="s">
        <v>176</v>
      </c>
      <c r="E129" s="40"/>
      <c r="F129" s="251" t="s">
        <v>346</v>
      </c>
      <c r="G129" s="40"/>
      <c r="H129" s="40"/>
      <c r="I129" s="154"/>
      <c r="J129" s="40"/>
      <c r="K129" s="40"/>
      <c r="L129" s="44"/>
      <c r="M129" s="252"/>
      <c r="N129" s="25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176</v>
      </c>
      <c r="AU129" s="17" t="s">
        <v>87</v>
      </c>
    </row>
    <row r="130" s="12" customFormat="1">
      <c r="A130" s="12"/>
      <c r="B130" s="254"/>
      <c r="C130" s="255"/>
      <c r="D130" s="250" t="s">
        <v>178</v>
      </c>
      <c r="E130" s="256" t="s">
        <v>1</v>
      </c>
      <c r="F130" s="257" t="s">
        <v>349</v>
      </c>
      <c r="G130" s="255"/>
      <c r="H130" s="256" t="s">
        <v>1</v>
      </c>
      <c r="I130" s="258"/>
      <c r="J130" s="255"/>
      <c r="K130" s="255"/>
      <c r="L130" s="259"/>
      <c r="M130" s="260"/>
      <c r="N130" s="261"/>
      <c r="O130" s="261"/>
      <c r="P130" s="261"/>
      <c r="Q130" s="261"/>
      <c r="R130" s="261"/>
      <c r="S130" s="261"/>
      <c r="T130" s="26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3" t="s">
        <v>178</v>
      </c>
      <c r="AU130" s="263" t="s">
        <v>87</v>
      </c>
      <c r="AV130" s="12" t="s">
        <v>87</v>
      </c>
      <c r="AW130" s="12" t="s">
        <v>36</v>
      </c>
      <c r="AX130" s="12" t="s">
        <v>80</v>
      </c>
      <c r="AY130" s="263" t="s">
        <v>170</v>
      </c>
    </row>
    <row r="131" s="13" customFormat="1">
      <c r="A131" s="13"/>
      <c r="B131" s="264"/>
      <c r="C131" s="265"/>
      <c r="D131" s="250" t="s">
        <v>178</v>
      </c>
      <c r="E131" s="266" t="s">
        <v>1</v>
      </c>
      <c r="F131" s="267" t="s">
        <v>350</v>
      </c>
      <c r="G131" s="265"/>
      <c r="H131" s="268">
        <v>2350.6999999999998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4" t="s">
        <v>178</v>
      </c>
      <c r="AU131" s="274" t="s">
        <v>87</v>
      </c>
      <c r="AV131" s="13" t="s">
        <v>89</v>
      </c>
      <c r="AW131" s="13" t="s">
        <v>36</v>
      </c>
      <c r="AX131" s="13" t="s">
        <v>80</v>
      </c>
      <c r="AY131" s="274" t="s">
        <v>170</v>
      </c>
    </row>
    <row r="132" s="14" customFormat="1">
      <c r="A132" s="14"/>
      <c r="B132" s="275"/>
      <c r="C132" s="276"/>
      <c r="D132" s="250" t="s">
        <v>178</v>
      </c>
      <c r="E132" s="277" t="s">
        <v>1</v>
      </c>
      <c r="F132" s="278" t="s">
        <v>186</v>
      </c>
      <c r="G132" s="276"/>
      <c r="H132" s="279">
        <v>2350.6999999999998</v>
      </c>
      <c r="I132" s="280"/>
      <c r="J132" s="276"/>
      <c r="K132" s="276"/>
      <c r="L132" s="281"/>
      <c r="M132" s="282"/>
      <c r="N132" s="283"/>
      <c r="O132" s="283"/>
      <c r="P132" s="283"/>
      <c r="Q132" s="283"/>
      <c r="R132" s="283"/>
      <c r="S132" s="283"/>
      <c r="T132" s="28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85" t="s">
        <v>178</v>
      </c>
      <c r="AU132" s="285" t="s">
        <v>87</v>
      </c>
      <c r="AV132" s="14" t="s">
        <v>175</v>
      </c>
      <c r="AW132" s="14" t="s">
        <v>36</v>
      </c>
      <c r="AX132" s="14" t="s">
        <v>87</v>
      </c>
      <c r="AY132" s="285" t="s">
        <v>170</v>
      </c>
    </row>
    <row r="133" s="2" customFormat="1" ht="16.5" customHeight="1">
      <c r="A133" s="38"/>
      <c r="B133" s="39"/>
      <c r="C133" s="236" t="s">
        <v>197</v>
      </c>
      <c r="D133" s="236" t="s">
        <v>171</v>
      </c>
      <c r="E133" s="237" t="s">
        <v>351</v>
      </c>
      <c r="F133" s="238" t="s">
        <v>352</v>
      </c>
      <c r="G133" s="239" t="s">
        <v>174</v>
      </c>
      <c r="H133" s="240">
        <v>330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45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175</v>
      </c>
      <c r="AT133" s="248" t="s">
        <v>171</v>
      </c>
      <c r="AU133" s="248" t="s">
        <v>87</v>
      </c>
      <c r="AY133" s="17" t="s">
        <v>170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87</v>
      </c>
      <c r="BK133" s="249">
        <f>ROUND(I133*H133,2)</f>
        <v>0</v>
      </c>
      <c r="BL133" s="17" t="s">
        <v>175</v>
      </c>
      <c r="BM133" s="248" t="s">
        <v>200</v>
      </c>
    </row>
    <row r="134" s="2" customFormat="1">
      <c r="A134" s="38"/>
      <c r="B134" s="39"/>
      <c r="C134" s="40"/>
      <c r="D134" s="250" t="s">
        <v>176</v>
      </c>
      <c r="E134" s="40"/>
      <c r="F134" s="251" t="s">
        <v>353</v>
      </c>
      <c r="G134" s="40"/>
      <c r="H134" s="40"/>
      <c r="I134" s="154"/>
      <c r="J134" s="40"/>
      <c r="K134" s="40"/>
      <c r="L134" s="44"/>
      <c r="M134" s="252"/>
      <c r="N134" s="25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176</v>
      </c>
      <c r="AU134" s="17" t="s">
        <v>87</v>
      </c>
    </row>
    <row r="135" s="12" customFormat="1">
      <c r="A135" s="12"/>
      <c r="B135" s="254"/>
      <c r="C135" s="255"/>
      <c r="D135" s="250" t="s">
        <v>178</v>
      </c>
      <c r="E135" s="256" t="s">
        <v>1</v>
      </c>
      <c r="F135" s="257" t="s">
        <v>354</v>
      </c>
      <c r="G135" s="255"/>
      <c r="H135" s="256" t="s">
        <v>1</v>
      </c>
      <c r="I135" s="258"/>
      <c r="J135" s="255"/>
      <c r="K135" s="255"/>
      <c r="L135" s="259"/>
      <c r="M135" s="260"/>
      <c r="N135" s="261"/>
      <c r="O135" s="261"/>
      <c r="P135" s="261"/>
      <c r="Q135" s="261"/>
      <c r="R135" s="261"/>
      <c r="S135" s="261"/>
      <c r="T135" s="26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63" t="s">
        <v>178</v>
      </c>
      <c r="AU135" s="263" t="s">
        <v>87</v>
      </c>
      <c r="AV135" s="12" t="s">
        <v>87</v>
      </c>
      <c r="AW135" s="12" t="s">
        <v>36</v>
      </c>
      <c r="AX135" s="12" t="s">
        <v>80</v>
      </c>
      <c r="AY135" s="263" t="s">
        <v>170</v>
      </c>
    </row>
    <row r="136" s="12" customFormat="1">
      <c r="A136" s="12"/>
      <c r="B136" s="254"/>
      <c r="C136" s="255"/>
      <c r="D136" s="250" t="s">
        <v>178</v>
      </c>
      <c r="E136" s="256" t="s">
        <v>1</v>
      </c>
      <c r="F136" s="257" t="s">
        <v>355</v>
      </c>
      <c r="G136" s="255"/>
      <c r="H136" s="256" t="s">
        <v>1</v>
      </c>
      <c r="I136" s="258"/>
      <c r="J136" s="255"/>
      <c r="K136" s="255"/>
      <c r="L136" s="259"/>
      <c r="M136" s="260"/>
      <c r="N136" s="261"/>
      <c r="O136" s="261"/>
      <c r="P136" s="261"/>
      <c r="Q136" s="261"/>
      <c r="R136" s="261"/>
      <c r="S136" s="261"/>
      <c r="T136" s="26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63" t="s">
        <v>178</v>
      </c>
      <c r="AU136" s="263" t="s">
        <v>87</v>
      </c>
      <c r="AV136" s="12" t="s">
        <v>87</v>
      </c>
      <c r="AW136" s="12" t="s">
        <v>36</v>
      </c>
      <c r="AX136" s="12" t="s">
        <v>80</v>
      </c>
      <c r="AY136" s="263" t="s">
        <v>170</v>
      </c>
    </row>
    <row r="137" s="12" customFormat="1">
      <c r="A137" s="12"/>
      <c r="B137" s="254"/>
      <c r="C137" s="255"/>
      <c r="D137" s="250" t="s">
        <v>178</v>
      </c>
      <c r="E137" s="256" t="s">
        <v>1</v>
      </c>
      <c r="F137" s="257" t="s">
        <v>356</v>
      </c>
      <c r="G137" s="255"/>
      <c r="H137" s="256" t="s">
        <v>1</v>
      </c>
      <c r="I137" s="258"/>
      <c r="J137" s="255"/>
      <c r="K137" s="255"/>
      <c r="L137" s="259"/>
      <c r="M137" s="260"/>
      <c r="N137" s="261"/>
      <c r="O137" s="261"/>
      <c r="P137" s="261"/>
      <c r="Q137" s="261"/>
      <c r="R137" s="261"/>
      <c r="S137" s="261"/>
      <c r="T137" s="26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63" t="s">
        <v>178</v>
      </c>
      <c r="AU137" s="263" t="s">
        <v>87</v>
      </c>
      <c r="AV137" s="12" t="s">
        <v>87</v>
      </c>
      <c r="AW137" s="12" t="s">
        <v>36</v>
      </c>
      <c r="AX137" s="12" t="s">
        <v>80</v>
      </c>
      <c r="AY137" s="263" t="s">
        <v>170</v>
      </c>
    </row>
    <row r="138" s="12" customFormat="1">
      <c r="A138" s="12"/>
      <c r="B138" s="254"/>
      <c r="C138" s="255"/>
      <c r="D138" s="250" t="s">
        <v>178</v>
      </c>
      <c r="E138" s="256" t="s">
        <v>1</v>
      </c>
      <c r="F138" s="257" t="s">
        <v>357</v>
      </c>
      <c r="G138" s="255"/>
      <c r="H138" s="256" t="s">
        <v>1</v>
      </c>
      <c r="I138" s="258"/>
      <c r="J138" s="255"/>
      <c r="K138" s="255"/>
      <c r="L138" s="259"/>
      <c r="M138" s="260"/>
      <c r="N138" s="261"/>
      <c r="O138" s="261"/>
      <c r="P138" s="261"/>
      <c r="Q138" s="261"/>
      <c r="R138" s="261"/>
      <c r="S138" s="261"/>
      <c r="T138" s="26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63" t="s">
        <v>178</v>
      </c>
      <c r="AU138" s="263" t="s">
        <v>87</v>
      </c>
      <c r="AV138" s="12" t="s">
        <v>87</v>
      </c>
      <c r="AW138" s="12" t="s">
        <v>36</v>
      </c>
      <c r="AX138" s="12" t="s">
        <v>80</v>
      </c>
      <c r="AY138" s="263" t="s">
        <v>170</v>
      </c>
    </row>
    <row r="139" s="12" customFormat="1">
      <c r="A139" s="12"/>
      <c r="B139" s="254"/>
      <c r="C139" s="255"/>
      <c r="D139" s="250" t="s">
        <v>178</v>
      </c>
      <c r="E139" s="256" t="s">
        <v>1</v>
      </c>
      <c r="F139" s="257" t="s">
        <v>358</v>
      </c>
      <c r="G139" s="255"/>
      <c r="H139" s="256" t="s">
        <v>1</v>
      </c>
      <c r="I139" s="258"/>
      <c r="J139" s="255"/>
      <c r="K139" s="255"/>
      <c r="L139" s="259"/>
      <c r="M139" s="260"/>
      <c r="N139" s="261"/>
      <c r="O139" s="261"/>
      <c r="P139" s="261"/>
      <c r="Q139" s="261"/>
      <c r="R139" s="261"/>
      <c r="S139" s="261"/>
      <c r="T139" s="26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63" t="s">
        <v>178</v>
      </c>
      <c r="AU139" s="263" t="s">
        <v>87</v>
      </c>
      <c r="AV139" s="12" t="s">
        <v>87</v>
      </c>
      <c r="AW139" s="12" t="s">
        <v>36</v>
      </c>
      <c r="AX139" s="12" t="s">
        <v>80</v>
      </c>
      <c r="AY139" s="263" t="s">
        <v>170</v>
      </c>
    </row>
    <row r="140" s="12" customFormat="1">
      <c r="A140" s="12"/>
      <c r="B140" s="254"/>
      <c r="C140" s="255"/>
      <c r="D140" s="250" t="s">
        <v>178</v>
      </c>
      <c r="E140" s="256" t="s">
        <v>1</v>
      </c>
      <c r="F140" s="257" t="s">
        <v>359</v>
      </c>
      <c r="G140" s="255"/>
      <c r="H140" s="256" t="s">
        <v>1</v>
      </c>
      <c r="I140" s="258"/>
      <c r="J140" s="255"/>
      <c r="K140" s="255"/>
      <c r="L140" s="259"/>
      <c r="M140" s="260"/>
      <c r="N140" s="261"/>
      <c r="O140" s="261"/>
      <c r="P140" s="261"/>
      <c r="Q140" s="261"/>
      <c r="R140" s="261"/>
      <c r="S140" s="261"/>
      <c r="T140" s="26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63" t="s">
        <v>178</v>
      </c>
      <c r="AU140" s="263" t="s">
        <v>87</v>
      </c>
      <c r="AV140" s="12" t="s">
        <v>87</v>
      </c>
      <c r="AW140" s="12" t="s">
        <v>36</v>
      </c>
      <c r="AX140" s="12" t="s">
        <v>80</v>
      </c>
      <c r="AY140" s="263" t="s">
        <v>170</v>
      </c>
    </row>
    <row r="141" s="13" customFormat="1">
      <c r="A141" s="13"/>
      <c r="B141" s="264"/>
      <c r="C141" s="265"/>
      <c r="D141" s="250" t="s">
        <v>178</v>
      </c>
      <c r="E141" s="266" t="s">
        <v>1</v>
      </c>
      <c r="F141" s="267" t="s">
        <v>360</v>
      </c>
      <c r="G141" s="265"/>
      <c r="H141" s="268">
        <v>330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4" t="s">
        <v>178</v>
      </c>
      <c r="AU141" s="274" t="s">
        <v>87</v>
      </c>
      <c r="AV141" s="13" t="s">
        <v>89</v>
      </c>
      <c r="AW141" s="13" t="s">
        <v>36</v>
      </c>
      <c r="AX141" s="13" t="s">
        <v>80</v>
      </c>
      <c r="AY141" s="274" t="s">
        <v>170</v>
      </c>
    </row>
    <row r="142" s="14" customFormat="1">
      <c r="A142" s="14"/>
      <c r="B142" s="275"/>
      <c r="C142" s="276"/>
      <c r="D142" s="250" t="s">
        <v>178</v>
      </c>
      <c r="E142" s="277" t="s">
        <v>1</v>
      </c>
      <c r="F142" s="278" t="s">
        <v>186</v>
      </c>
      <c r="G142" s="276"/>
      <c r="H142" s="279">
        <v>330</v>
      </c>
      <c r="I142" s="280"/>
      <c r="J142" s="276"/>
      <c r="K142" s="276"/>
      <c r="L142" s="281"/>
      <c r="M142" s="282"/>
      <c r="N142" s="283"/>
      <c r="O142" s="283"/>
      <c r="P142" s="283"/>
      <c r="Q142" s="283"/>
      <c r="R142" s="283"/>
      <c r="S142" s="283"/>
      <c r="T142" s="28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5" t="s">
        <v>178</v>
      </c>
      <c r="AU142" s="285" t="s">
        <v>87</v>
      </c>
      <c r="AV142" s="14" t="s">
        <v>175</v>
      </c>
      <c r="AW142" s="14" t="s">
        <v>36</v>
      </c>
      <c r="AX142" s="14" t="s">
        <v>87</v>
      </c>
      <c r="AY142" s="285" t="s">
        <v>170</v>
      </c>
    </row>
    <row r="143" s="2" customFormat="1" ht="21.75" customHeight="1">
      <c r="A143" s="38"/>
      <c r="B143" s="39"/>
      <c r="C143" s="236" t="s">
        <v>175</v>
      </c>
      <c r="D143" s="236" t="s">
        <v>171</v>
      </c>
      <c r="E143" s="237" t="s">
        <v>361</v>
      </c>
      <c r="F143" s="238" t="s">
        <v>362</v>
      </c>
      <c r="G143" s="239" t="s">
        <v>174</v>
      </c>
      <c r="H143" s="240">
        <v>5379.0879999999997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45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175</v>
      </c>
      <c r="AT143" s="248" t="s">
        <v>171</v>
      </c>
      <c r="AU143" s="248" t="s">
        <v>87</v>
      </c>
      <c r="AY143" s="17" t="s">
        <v>170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87</v>
      </c>
      <c r="BK143" s="249">
        <f>ROUND(I143*H143,2)</f>
        <v>0</v>
      </c>
      <c r="BL143" s="17" t="s">
        <v>175</v>
      </c>
      <c r="BM143" s="248" t="s">
        <v>214</v>
      </c>
    </row>
    <row r="144" s="2" customFormat="1">
      <c r="A144" s="38"/>
      <c r="B144" s="39"/>
      <c r="C144" s="40"/>
      <c r="D144" s="250" t="s">
        <v>176</v>
      </c>
      <c r="E144" s="40"/>
      <c r="F144" s="251" t="s">
        <v>363</v>
      </c>
      <c r="G144" s="40"/>
      <c r="H144" s="40"/>
      <c r="I144" s="154"/>
      <c r="J144" s="40"/>
      <c r="K144" s="40"/>
      <c r="L144" s="44"/>
      <c r="M144" s="252"/>
      <c r="N144" s="25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176</v>
      </c>
      <c r="AU144" s="17" t="s">
        <v>87</v>
      </c>
    </row>
    <row r="145" s="12" customFormat="1">
      <c r="A145" s="12"/>
      <c r="B145" s="254"/>
      <c r="C145" s="255"/>
      <c r="D145" s="250" t="s">
        <v>178</v>
      </c>
      <c r="E145" s="256" t="s">
        <v>1</v>
      </c>
      <c r="F145" s="257" t="s">
        <v>297</v>
      </c>
      <c r="G145" s="255"/>
      <c r="H145" s="256" t="s">
        <v>1</v>
      </c>
      <c r="I145" s="258"/>
      <c r="J145" s="255"/>
      <c r="K145" s="255"/>
      <c r="L145" s="259"/>
      <c r="M145" s="260"/>
      <c r="N145" s="261"/>
      <c r="O145" s="261"/>
      <c r="P145" s="261"/>
      <c r="Q145" s="261"/>
      <c r="R145" s="261"/>
      <c r="S145" s="261"/>
      <c r="T145" s="26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63" t="s">
        <v>178</v>
      </c>
      <c r="AU145" s="263" t="s">
        <v>87</v>
      </c>
      <c r="AV145" s="12" t="s">
        <v>87</v>
      </c>
      <c r="AW145" s="12" t="s">
        <v>36</v>
      </c>
      <c r="AX145" s="12" t="s">
        <v>80</v>
      </c>
      <c r="AY145" s="263" t="s">
        <v>170</v>
      </c>
    </row>
    <row r="146" s="12" customFormat="1">
      <c r="A146" s="12"/>
      <c r="B146" s="254"/>
      <c r="C146" s="255"/>
      <c r="D146" s="250" t="s">
        <v>178</v>
      </c>
      <c r="E146" s="256" t="s">
        <v>1</v>
      </c>
      <c r="F146" s="257" t="s">
        <v>364</v>
      </c>
      <c r="G146" s="255"/>
      <c r="H146" s="256" t="s">
        <v>1</v>
      </c>
      <c r="I146" s="258"/>
      <c r="J146" s="255"/>
      <c r="K146" s="255"/>
      <c r="L146" s="259"/>
      <c r="M146" s="260"/>
      <c r="N146" s="261"/>
      <c r="O146" s="261"/>
      <c r="P146" s="261"/>
      <c r="Q146" s="261"/>
      <c r="R146" s="261"/>
      <c r="S146" s="261"/>
      <c r="T146" s="26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63" t="s">
        <v>178</v>
      </c>
      <c r="AU146" s="263" t="s">
        <v>87</v>
      </c>
      <c r="AV146" s="12" t="s">
        <v>87</v>
      </c>
      <c r="AW146" s="12" t="s">
        <v>36</v>
      </c>
      <c r="AX146" s="12" t="s">
        <v>80</v>
      </c>
      <c r="AY146" s="263" t="s">
        <v>170</v>
      </c>
    </row>
    <row r="147" s="12" customFormat="1">
      <c r="A147" s="12"/>
      <c r="B147" s="254"/>
      <c r="C147" s="255"/>
      <c r="D147" s="250" t="s">
        <v>178</v>
      </c>
      <c r="E147" s="256" t="s">
        <v>1</v>
      </c>
      <c r="F147" s="257" t="s">
        <v>365</v>
      </c>
      <c r="G147" s="255"/>
      <c r="H147" s="256" t="s">
        <v>1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3" t="s">
        <v>178</v>
      </c>
      <c r="AU147" s="263" t="s">
        <v>87</v>
      </c>
      <c r="AV147" s="12" t="s">
        <v>87</v>
      </c>
      <c r="AW147" s="12" t="s">
        <v>36</v>
      </c>
      <c r="AX147" s="12" t="s">
        <v>80</v>
      </c>
      <c r="AY147" s="263" t="s">
        <v>170</v>
      </c>
    </row>
    <row r="148" s="12" customFormat="1">
      <c r="A148" s="12"/>
      <c r="B148" s="254"/>
      <c r="C148" s="255"/>
      <c r="D148" s="250" t="s">
        <v>178</v>
      </c>
      <c r="E148" s="256" t="s">
        <v>1</v>
      </c>
      <c r="F148" s="257" t="s">
        <v>366</v>
      </c>
      <c r="G148" s="255"/>
      <c r="H148" s="256" t="s">
        <v>1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63" t="s">
        <v>178</v>
      </c>
      <c r="AU148" s="263" t="s">
        <v>87</v>
      </c>
      <c r="AV148" s="12" t="s">
        <v>87</v>
      </c>
      <c r="AW148" s="12" t="s">
        <v>36</v>
      </c>
      <c r="AX148" s="12" t="s">
        <v>80</v>
      </c>
      <c r="AY148" s="263" t="s">
        <v>170</v>
      </c>
    </row>
    <row r="149" s="12" customFormat="1">
      <c r="A149" s="12"/>
      <c r="B149" s="254"/>
      <c r="C149" s="255"/>
      <c r="D149" s="250" t="s">
        <v>178</v>
      </c>
      <c r="E149" s="256" t="s">
        <v>1</v>
      </c>
      <c r="F149" s="257" t="s">
        <v>367</v>
      </c>
      <c r="G149" s="255"/>
      <c r="H149" s="256" t="s">
        <v>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63" t="s">
        <v>178</v>
      </c>
      <c r="AU149" s="263" t="s">
        <v>87</v>
      </c>
      <c r="AV149" s="12" t="s">
        <v>87</v>
      </c>
      <c r="AW149" s="12" t="s">
        <v>36</v>
      </c>
      <c r="AX149" s="12" t="s">
        <v>80</v>
      </c>
      <c r="AY149" s="263" t="s">
        <v>170</v>
      </c>
    </row>
    <row r="150" s="12" customFormat="1">
      <c r="A150" s="12"/>
      <c r="B150" s="254"/>
      <c r="C150" s="255"/>
      <c r="D150" s="250" t="s">
        <v>178</v>
      </c>
      <c r="E150" s="256" t="s">
        <v>1</v>
      </c>
      <c r="F150" s="257" t="s">
        <v>368</v>
      </c>
      <c r="G150" s="255"/>
      <c r="H150" s="256" t="s">
        <v>1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3" t="s">
        <v>178</v>
      </c>
      <c r="AU150" s="263" t="s">
        <v>87</v>
      </c>
      <c r="AV150" s="12" t="s">
        <v>87</v>
      </c>
      <c r="AW150" s="12" t="s">
        <v>36</v>
      </c>
      <c r="AX150" s="12" t="s">
        <v>80</v>
      </c>
      <c r="AY150" s="263" t="s">
        <v>170</v>
      </c>
    </row>
    <row r="151" s="12" customFormat="1">
      <c r="A151" s="12"/>
      <c r="B151" s="254"/>
      <c r="C151" s="255"/>
      <c r="D151" s="250" t="s">
        <v>178</v>
      </c>
      <c r="E151" s="256" t="s">
        <v>1</v>
      </c>
      <c r="F151" s="257" t="s">
        <v>369</v>
      </c>
      <c r="G151" s="255"/>
      <c r="H151" s="256" t="s">
        <v>1</v>
      </c>
      <c r="I151" s="258"/>
      <c r="J151" s="255"/>
      <c r="K151" s="255"/>
      <c r="L151" s="259"/>
      <c r="M151" s="260"/>
      <c r="N151" s="261"/>
      <c r="O151" s="261"/>
      <c r="P151" s="261"/>
      <c r="Q151" s="261"/>
      <c r="R151" s="261"/>
      <c r="S151" s="261"/>
      <c r="T151" s="26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63" t="s">
        <v>178</v>
      </c>
      <c r="AU151" s="263" t="s">
        <v>87</v>
      </c>
      <c r="AV151" s="12" t="s">
        <v>87</v>
      </c>
      <c r="AW151" s="12" t="s">
        <v>36</v>
      </c>
      <c r="AX151" s="12" t="s">
        <v>80</v>
      </c>
      <c r="AY151" s="263" t="s">
        <v>170</v>
      </c>
    </row>
    <row r="152" s="12" customFormat="1">
      <c r="A152" s="12"/>
      <c r="B152" s="254"/>
      <c r="C152" s="255"/>
      <c r="D152" s="250" t="s">
        <v>178</v>
      </c>
      <c r="E152" s="256" t="s">
        <v>1</v>
      </c>
      <c r="F152" s="257" t="s">
        <v>370</v>
      </c>
      <c r="G152" s="255"/>
      <c r="H152" s="256" t="s">
        <v>1</v>
      </c>
      <c r="I152" s="258"/>
      <c r="J152" s="255"/>
      <c r="K152" s="255"/>
      <c r="L152" s="259"/>
      <c r="M152" s="260"/>
      <c r="N152" s="261"/>
      <c r="O152" s="261"/>
      <c r="P152" s="261"/>
      <c r="Q152" s="261"/>
      <c r="R152" s="261"/>
      <c r="S152" s="261"/>
      <c r="T152" s="26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63" t="s">
        <v>178</v>
      </c>
      <c r="AU152" s="263" t="s">
        <v>87</v>
      </c>
      <c r="AV152" s="12" t="s">
        <v>87</v>
      </c>
      <c r="AW152" s="12" t="s">
        <v>36</v>
      </c>
      <c r="AX152" s="12" t="s">
        <v>80</v>
      </c>
      <c r="AY152" s="263" t="s">
        <v>170</v>
      </c>
    </row>
    <row r="153" s="13" customFormat="1">
      <c r="A153" s="13"/>
      <c r="B153" s="264"/>
      <c r="C153" s="265"/>
      <c r="D153" s="250" t="s">
        <v>178</v>
      </c>
      <c r="E153" s="266" t="s">
        <v>1</v>
      </c>
      <c r="F153" s="267" t="s">
        <v>371</v>
      </c>
      <c r="G153" s="265"/>
      <c r="H153" s="268">
        <v>596.58799999999997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4" t="s">
        <v>178</v>
      </c>
      <c r="AU153" s="274" t="s">
        <v>87</v>
      </c>
      <c r="AV153" s="13" t="s">
        <v>89</v>
      </c>
      <c r="AW153" s="13" t="s">
        <v>36</v>
      </c>
      <c r="AX153" s="13" t="s">
        <v>80</v>
      </c>
      <c r="AY153" s="274" t="s">
        <v>170</v>
      </c>
    </row>
    <row r="154" s="12" customFormat="1">
      <c r="A154" s="12"/>
      <c r="B154" s="254"/>
      <c r="C154" s="255"/>
      <c r="D154" s="250" t="s">
        <v>178</v>
      </c>
      <c r="E154" s="256" t="s">
        <v>1</v>
      </c>
      <c r="F154" s="257" t="s">
        <v>372</v>
      </c>
      <c r="G154" s="255"/>
      <c r="H154" s="256" t="s">
        <v>1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63" t="s">
        <v>178</v>
      </c>
      <c r="AU154" s="263" t="s">
        <v>87</v>
      </c>
      <c r="AV154" s="12" t="s">
        <v>87</v>
      </c>
      <c r="AW154" s="12" t="s">
        <v>36</v>
      </c>
      <c r="AX154" s="12" t="s">
        <v>80</v>
      </c>
      <c r="AY154" s="263" t="s">
        <v>170</v>
      </c>
    </row>
    <row r="155" s="13" customFormat="1">
      <c r="A155" s="13"/>
      <c r="B155" s="264"/>
      <c r="C155" s="265"/>
      <c r="D155" s="250" t="s">
        <v>178</v>
      </c>
      <c r="E155" s="266" t="s">
        <v>1</v>
      </c>
      <c r="F155" s="267" t="s">
        <v>373</v>
      </c>
      <c r="G155" s="265"/>
      <c r="H155" s="268">
        <v>5017.5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4" t="s">
        <v>178</v>
      </c>
      <c r="AU155" s="274" t="s">
        <v>87</v>
      </c>
      <c r="AV155" s="13" t="s">
        <v>89</v>
      </c>
      <c r="AW155" s="13" t="s">
        <v>36</v>
      </c>
      <c r="AX155" s="13" t="s">
        <v>80</v>
      </c>
      <c r="AY155" s="274" t="s">
        <v>170</v>
      </c>
    </row>
    <row r="156" s="12" customFormat="1">
      <c r="A156" s="12"/>
      <c r="B156" s="254"/>
      <c r="C156" s="255"/>
      <c r="D156" s="250" t="s">
        <v>178</v>
      </c>
      <c r="E156" s="256" t="s">
        <v>1</v>
      </c>
      <c r="F156" s="257" t="s">
        <v>374</v>
      </c>
      <c r="G156" s="255"/>
      <c r="H156" s="256" t="s">
        <v>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63" t="s">
        <v>178</v>
      </c>
      <c r="AU156" s="263" t="s">
        <v>87</v>
      </c>
      <c r="AV156" s="12" t="s">
        <v>87</v>
      </c>
      <c r="AW156" s="12" t="s">
        <v>36</v>
      </c>
      <c r="AX156" s="12" t="s">
        <v>80</v>
      </c>
      <c r="AY156" s="263" t="s">
        <v>170</v>
      </c>
    </row>
    <row r="157" s="13" customFormat="1">
      <c r="A157" s="13"/>
      <c r="B157" s="264"/>
      <c r="C157" s="265"/>
      <c r="D157" s="250" t="s">
        <v>178</v>
      </c>
      <c r="E157" s="266" t="s">
        <v>1</v>
      </c>
      <c r="F157" s="267" t="s">
        <v>375</v>
      </c>
      <c r="G157" s="265"/>
      <c r="H157" s="268">
        <v>-235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4" t="s">
        <v>178</v>
      </c>
      <c r="AU157" s="274" t="s">
        <v>87</v>
      </c>
      <c r="AV157" s="13" t="s">
        <v>89</v>
      </c>
      <c r="AW157" s="13" t="s">
        <v>36</v>
      </c>
      <c r="AX157" s="13" t="s">
        <v>80</v>
      </c>
      <c r="AY157" s="274" t="s">
        <v>170</v>
      </c>
    </row>
    <row r="158" s="14" customFormat="1">
      <c r="A158" s="14"/>
      <c r="B158" s="275"/>
      <c r="C158" s="276"/>
      <c r="D158" s="250" t="s">
        <v>178</v>
      </c>
      <c r="E158" s="277" t="s">
        <v>1</v>
      </c>
      <c r="F158" s="278" t="s">
        <v>186</v>
      </c>
      <c r="G158" s="276"/>
      <c r="H158" s="279">
        <v>5379.0879999999997</v>
      </c>
      <c r="I158" s="280"/>
      <c r="J158" s="276"/>
      <c r="K158" s="276"/>
      <c r="L158" s="281"/>
      <c r="M158" s="282"/>
      <c r="N158" s="283"/>
      <c r="O158" s="283"/>
      <c r="P158" s="283"/>
      <c r="Q158" s="283"/>
      <c r="R158" s="283"/>
      <c r="S158" s="283"/>
      <c r="T158" s="28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5" t="s">
        <v>178</v>
      </c>
      <c r="AU158" s="285" t="s">
        <v>87</v>
      </c>
      <c r="AV158" s="14" t="s">
        <v>175</v>
      </c>
      <c r="AW158" s="14" t="s">
        <v>36</v>
      </c>
      <c r="AX158" s="14" t="s">
        <v>87</v>
      </c>
      <c r="AY158" s="285" t="s">
        <v>170</v>
      </c>
    </row>
    <row r="159" s="2" customFormat="1" ht="16.5" customHeight="1">
      <c r="A159" s="38"/>
      <c r="B159" s="39"/>
      <c r="C159" s="236" t="s">
        <v>226</v>
      </c>
      <c r="D159" s="236" t="s">
        <v>171</v>
      </c>
      <c r="E159" s="237" t="s">
        <v>376</v>
      </c>
      <c r="F159" s="238" t="s">
        <v>377</v>
      </c>
      <c r="G159" s="239" t="s">
        <v>229</v>
      </c>
      <c r="H159" s="240">
        <v>1220.1199999999999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45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175</v>
      </c>
      <c r="AT159" s="248" t="s">
        <v>171</v>
      </c>
      <c r="AU159" s="248" t="s">
        <v>87</v>
      </c>
      <c r="AY159" s="17" t="s">
        <v>170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87</v>
      </c>
      <c r="BK159" s="249">
        <f>ROUND(I159*H159,2)</f>
        <v>0</v>
      </c>
      <c r="BL159" s="17" t="s">
        <v>175</v>
      </c>
      <c r="BM159" s="248" t="s">
        <v>230</v>
      </c>
    </row>
    <row r="160" s="2" customFormat="1">
      <c r="A160" s="38"/>
      <c r="B160" s="39"/>
      <c r="C160" s="40"/>
      <c r="D160" s="250" t="s">
        <v>176</v>
      </c>
      <c r="E160" s="40"/>
      <c r="F160" s="251" t="s">
        <v>378</v>
      </c>
      <c r="G160" s="40"/>
      <c r="H160" s="40"/>
      <c r="I160" s="154"/>
      <c r="J160" s="40"/>
      <c r="K160" s="40"/>
      <c r="L160" s="44"/>
      <c r="M160" s="252"/>
      <c r="N160" s="25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176</v>
      </c>
      <c r="AU160" s="17" t="s">
        <v>87</v>
      </c>
    </row>
    <row r="161" s="12" customFormat="1">
      <c r="A161" s="12"/>
      <c r="B161" s="254"/>
      <c r="C161" s="255"/>
      <c r="D161" s="250" t="s">
        <v>178</v>
      </c>
      <c r="E161" s="256" t="s">
        <v>1</v>
      </c>
      <c r="F161" s="257" t="s">
        <v>379</v>
      </c>
      <c r="G161" s="255"/>
      <c r="H161" s="256" t="s">
        <v>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3" t="s">
        <v>178</v>
      </c>
      <c r="AU161" s="263" t="s">
        <v>87</v>
      </c>
      <c r="AV161" s="12" t="s">
        <v>87</v>
      </c>
      <c r="AW161" s="12" t="s">
        <v>36</v>
      </c>
      <c r="AX161" s="12" t="s">
        <v>80</v>
      </c>
      <c r="AY161" s="263" t="s">
        <v>170</v>
      </c>
    </row>
    <row r="162" s="13" customFormat="1">
      <c r="A162" s="13"/>
      <c r="B162" s="264"/>
      <c r="C162" s="265"/>
      <c r="D162" s="250" t="s">
        <v>178</v>
      </c>
      <c r="E162" s="266" t="s">
        <v>1</v>
      </c>
      <c r="F162" s="267" t="s">
        <v>380</v>
      </c>
      <c r="G162" s="265"/>
      <c r="H162" s="268">
        <v>1220.1199999999999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4" t="s">
        <v>178</v>
      </c>
      <c r="AU162" s="274" t="s">
        <v>87</v>
      </c>
      <c r="AV162" s="13" t="s">
        <v>89</v>
      </c>
      <c r="AW162" s="13" t="s">
        <v>36</v>
      </c>
      <c r="AX162" s="13" t="s">
        <v>80</v>
      </c>
      <c r="AY162" s="274" t="s">
        <v>170</v>
      </c>
    </row>
    <row r="163" s="14" customFormat="1">
      <c r="A163" s="14"/>
      <c r="B163" s="275"/>
      <c r="C163" s="276"/>
      <c r="D163" s="250" t="s">
        <v>178</v>
      </c>
      <c r="E163" s="277" t="s">
        <v>1</v>
      </c>
      <c r="F163" s="278" t="s">
        <v>186</v>
      </c>
      <c r="G163" s="276"/>
      <c r="H163" s="279">
        <v>1220.1199999999999</v>
      </c>
      <c r="I163" s="280"/>
      <c r="J163" s="276"/>
      <c r="K163" s="276"/>
      <c r="L163" s="281"/>
      <c r="M163" s="282"/>
      <c r="N163" s="283"/>
      <c r="O163" s="283"/>
      <c r="P163" s="283"/>
      <c r="Q163" s="283"/>
      <c r="R163" s="283"/>
      <c r="S163" s="283"/>
      <c r="T163" s="28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5" t="s">
        <v>178</v>
      </c>
      <c r="AU163" s="285" t="s">
        <v>87</v>
      </c>
      <c r="AV163" s="14" t="s">
        <v>175</v>
      </c>
      <c r="AW163" s="14" t="s">
        <v>36</v>
      </c>
      <c r="AX163" s="14" t="s">
        <v>87</v>
      </c>
      <c r="AY163" s="285" t="s">
        <v>170</v>
      </c>
    </row>
    <row r="164" s="2" customFormat="1" ht="16.5" customHeight="1">
      <c r="A164" s="38"/>
      <c r="B164" s="39"/>
      <c r="C164" s="236" t="s">
        <v>200</v>
      </c>
      <c r="D164" s="236" t="s">
        <v>171</v>
      </c>
      <c r="E164" s="237" t="s">
        <v>381</v>
      </c>
      <c r="F164" s="238" t="s">
        <v>382</v>
      </c>
      <c r="G164" s="239" t="s">
        <v>229</v>
      </c>
      <c r="H164" s="240">
        <v>5154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45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175</v>
      </c>
      <c r="AT164" s="248" t="s">
        <v>171</v>
      </c>
      <c r="AU164" s="248" t="s">
        <v>87</v>
      </c>
      <c r="AY164" s="17" t="s">
        <v>170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87</v>
      </c>
      <c r="BK164" s="249">
        <f>ROUND(I164*H164,2)</f>
        <v>0</v>
      </c>
      <c r="BL164" s="17" t="s">
        <v>175</v>
      </c>
      <c r="BM164" s="248" t="s">
        <v>236</v>
      </c>
    </row>
    <row r="165" s="2" customFormat="1">
      <c r="A165" s="38"/>
      <c r="B165" s="39"/>
      <c r="C165" s="40"/>
      <c r="D165" s="250" t="s">
        <v>176</v>
      </c>
      <c r="E165" s="40"/>
      <c r="F165" s="251" t="s">
        <v>231</v>
      </c>
      <c r="G165" s="40"/>
      <c r="H165" s="40"/>
      <c r="I165" s="154"/>
      <c r="J165" s="40"/>
      <c r="K165" s="40"/>
      <c r="L165" s="44"/>
      <c r="M165" s="252"/>
      <c r="N165" s="25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176</v>
      </c>
      <c r="AU165" s="17" t="s">
        <v>87</v>
      </c>
    </row>
    <row r="166" s="12" customFormat="1">
      <c r="A166" s="12"/>
      <c r="B166" s="254"/>
      <c r="C166" s="255"/>
      <c r="D166" s="250" t="s">
        <v>178</v>
      </c>
      <c r="E166" s="256" t="s">
        <v>1</v>
      </c>
      <c r="F166" s="257" t="s">
        <v>297</v>
      </c>
      <c r="G166" s="255"/>
      <c r="H166" s="256" t="s">
        <v>1</v>
      </c>
      <c r="I166" s="258"/>
      <c r="J166" s="255"/>
      <c r="K166" s="255"/>
      <c r="L166" s="259"/>
      <c r="M166" s="260"/>
      <c r="N166" s="261"/>
      <c r="O166" s="261"/>
      <c r="P166" s="261"/>
      <c r="Q166" s="261"/>
      <c r="R166" s="261"/>
      <c r="S166" s="261"/>
      <c r="T166" s="26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63" t="s">
        <v>178</v>
      </c>
      <c r="AU166" s="263" t="s">
        <v>87</v>
      </c>
      <c r="AV166" s="12" t="s">
        <v>87</v>
      </c>
      <c r="AW166" s="12" t="s">
        <v>36</v>
      </c>
      <c r="AX166" s="12" t="s">
        <v>80</v>
      </c>
      <c r="AY166" s="263" t="s">
        <v>170</v>
      </c>
    </row>
    <row r="167" s="12" customFormat="1">
      <c r="A167" s="12"/>
      <c r="B167" s="254"/>
      <c r="C167" s="255"/>
      <c r="D167" s="250" t="s">
        <v>178</v>
      </c>
      <c r="E167" s="256" t="s">
        <v>1</v>
      </c>
      <c r="F167" s="257" t="s">
        <v>383</v>
      </c>
      <c r="G167" s="255"/>
      <c r="H167" s="256" t="s">
        <v>1</v>
      </c>
      <c r="I167" s="258"/>
      <c r="J167" s="255"/>
      <c r="K167" s="255"/>
      <c r="L167" s="259"/>
      <c r="M167" s="260"/>
      <c r="N167" s="261"/>
      <c r="O167" s="261"/>
      <c r="P167" s="261"/>
      <c r="Q167" s="261"/>
      <c r="R167" s="261"/>
      <c r="S167" s="261"/>
      <c r="T167" s="26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63" t="s">
        <v>178</v>
      </c>
      <c r="AU167" s="263" t="s">
        <v>87</v>
      </c>
      <c r="AV167" s="12" t="s">
        <v>87</v>
      </c>
      <c r="AW167" s="12" t="s">
        <v>36</v>
      </c>
      <c r="AX167" s="12" t="s">
        <v>80</v>
      </c>
      <c r="AY167" s="263" t="s">
        <v>170</v>
      </c>
    </row>
    <row r="168" s="12" customFormat="1">
      <c r="A168" s="12"/>
      <c r="B168" s="254"/>
      <c r="C168" s="255"/>
      <c r="D168" s="250" t="s">
        <v>178</v>
      </c>
      <c r="E168" s="256" t="s">
        <v>1</v>
      </c>
      <c r="F168" s="257" t="s">
        <v>384</v>
      </c>
      <c r="G168" s="255"/>
      <c r="H168" s="256" t="s">
        <v>1</v>
      </c>
      <c r="I168" s="258"/>
      <c r="J168" s="255"/>
      <c r="K168" s="255"/>
      <c r="L168" s="259"/>
      <c r="M168" s="260"/>
      <c r="N168" s="261"/>
      <c r="O168" s="261"/>
      <c r="P168" s="261"/>
      <c r="Q168" s="261"/>
      <c r="R168" s="261"/>
      <c r="S168" s="261"/>
      <c r="T168" s="26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63" t="s">
        <v>178</v>
      </c>
      <c r="AU168" s="263" t="s">
        <v>87</v>
      </c>
      <c r="AV168" s="12" t="s">
        <v>87</v>
      </c>
      <c r="AW168" s="12" t="s">
        <v>36</v>
      </c>
      <c r="AX168" s="12" t="s">
        <v>80</v>
      </c>
      <c r="AY168" s="263" t="s">
        <v>170</v>
      </c>
    </row>
    <row r="169" s="13" customFormat="1">
      <c r="A169" s="13"/>
      <c r="B169" s="264"/>
      <c r="C169" s="265"/>
      <c r="D169" s="250" t="s">
        <v>178</v>
      </c>
      <c r="E169" s="266" t="s">
        <v>1</v>
      </c>
      <c r="F169" s="267" t="s">
        <v>385</v>
      </c>
      <c r="G169" s="265"/>
      <c r="H169" s="268">
        <v>5154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4" t="s">
        <v>178</v>
      </c>
      <c r="AU169" s="274" t="s">
        <v>87</v>
      </c>
      <c r="AV169" s="13" t="s">
        <v>89</v>
      </c>
      <c r="AW169" s="13" t="s">
        <v>36</v>
      </c>
      <c r="AX169" s="13" t="s">
        <v>80</v>
      </c>
      <c r="AY169" s="274" t="s">
        <v>170</v>
      </c>
    </row>
    <row r="170" s="14" customFormat="1">
      <c r="A170" s="14"/>
      <c r="B170" s="275"/>
      <c r="C170" s="276"/>
      <c r="D170" s="250" t="s">
        <v>178</v>
      </c>
      <c r="E170" s="277" t="s">
        <v>1</v>
      </c>
      <c r="F170" s="278" t="s">
        <v>186</v>
      </c>
      <c r="G170" s="276"/>
      <c r="H170" s="279">
        <v>5154</v>
      </c>
      <c r="I170" s="280"/>
      <c r="J170" s="276"/>
      <c r="K170" s="276"/>
      <c r="L170" s="281"/>
      <c r="M170" s="282"/>
      <c r="N170" s="283"/>
      <c r="O170" s="283"/>
      <c r="P170" s="283"/>
      <c r="Q170" s="283"/>
      <c r="R170" s="283"/>
      <c r="S170" s="283"/>
      <c r="T170" s="28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5" t="s">
        <v>178</v>
      </c>
      <c r="AU170" s="285" t="s">
        <v>87</v>
      </c>
      <c r="AV170" s="14" t="s">
        <v>175</v>
      </c>
      <c r="AW170" s="14" t="s">
        <v>36</v>
      </c>
      <c r="AX170" s="14" t="s">
        <v>87</v>
      </c>
      <c r="AY170" s="285" t="s">
        <v>170</v>
      </c>
    </row>
    <row r="171" s="2" customFormat="1" ht="16.5" customHeight="1">
      <c r="A171" s="38"/>
      <c r="B171" s="39"/>
      <c r="C171" s="236" t="s">
        <v>244</v>
      </c>
      <c r="D171" s="236" t="s">
        <v>171</v>
      </c>
      <c r="E171" s="237" t="s">
        <v>234</v>
      </c>
      <c r="F171" s="238" t="s">
        <v>235</v>
      </c>
      <c r="G171" s="239" t="s">
        <v>229</v>
      </c>
      <c r="H171" s="240">
        <v>11504.049999999999</v>
      </c>
      <c r="I171" s="241"/>
      <c r="J171" s="242">
        <f>ROUND(I171*H171,2)</f>
        <v>0</v>
      </c>
      <c r="K171" s="243"/>
      <c r="L171" s="44"/>
      <c r="M171" s="244" t="s">
        <v>1</v>
      </c>
      <c r="N171" s="245" t="s">
        <v>45</v>
      </c>
      <c r="O171" s="91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175</v>
      </c>
      <c r="AT171" s="248" t="s">
        <v>171</v>
      </c>
      <c r="AU171" s="248" t="s">
        <v>87</v>
      </c>
      <c r="AY171" s="17" t="s">
        <v>170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87</v>
      </c>
      <c r="BK171" s="249">
        <f>ROUND(I171*H171,2)</f>
        <v>0</v>
      </c>
      <c r="BL171" s="17" t="s">
        <v>175</v>
      </c>
      <c r="BM171" s="248" t="s">
        <v>247</v>
      </c>
    </row>
    <row r="172" s="2" customFormat="1">
      <c r="A172" s="38"/>
      <c r="B172" s="39"/>
      <c r="C172" s="40"/>
      <c r="D172" s="250" t="s">
        <v>176</v>
      </c>
      <c r="E172" s="40"/>
      <c r="F172" s="251" t="s">
        <v>237</v>
      </c>
      <c r="G172" s="40"/>
      <c r="H172" s="40"/>
      <c r="I172" s="154"/>
      <c r="J172" s="40"/>
      <c r="K172" s="40"/>
      <c r="L172" s="44"/>
      <c r="M172" s="252"/>
      <c r="N172" s="25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176</v>
      </c>
      <c r="AU172" s="17" t="s">
        <v>87</v>
      </c>
    </row>
    <row r="173" s="12" customFormat="1">
      <c r="A173" s="12"/>
      <c r="B173" s="254"/>
      <c r="C173" s="255"/>
      <c r="D173" s="250" t="s">
        <v>178</v>
      </c>
      <c r="E173" s="256" t="s">
        <v>1</v>
      </c>
      <c r="F173" s="257" t="s">
        <v>386</v>
      </c>
      <c r="G173" s="255"/>
      <c r="H173" s="256" t="s">
        <v>1</v>
      </c>
      <c r="I173" s="258"/>
      <c r="J173" s="255"/>
      <c r="K173" s="255"/>
      <c r="L173" s="259"/>
      <c r="M173" s="260"/>
      <c r="N173" s="261"/>
      <c r="O173" s="261"/>
      <c r="P173" s="261"/>
      <c r="Q173" s="261"/>
      <c r="R173" s="261"/>
      <c r="S173" s="261"/>
      <c r="T173" s="26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63" t="s">
        <v>178</v>
      </c>
      <c r="AU173" s="263" t="s">
        <v>87</v>
      </c>
      <c r="AV173" s="12" t="s">
        <v>87</v>
      </c>
      <c r="AW173" s="12" t="s">
        <v>36</v>
      </c>
      <c r="AX173" s="12" t="s">
        <v>80</v>
      </c>
      <c r="AY173" s="263" t="s">
        <v>170</v>
      </c>
    </row>
    <row r="174" s="12" customFormat="1">
      <c r="A174" s="12"/>
      <c r="B174" s="254"/>
      <c r="C174" s="255"/>
      <c r="D174" s="250" t="s">
        <v>178</v>
      </c>
      <c r="E174" s="256" t="s">
        <v>1</v>
      </c>
      <c r="F174" s="257" t="s">
        <v>387</v>
      </c>
      <c r="G174" s="255"/>
      <c r="H174" s="256" t="s">
        <v>1</v>
      </c>
      <c r="I174" s="258"/>
      <c r="J174" s="255"/>
      <c r="K174" s="255"/>
      <c r="L174" s="259"/>
      <c r="M174" s="260"/>
      <c r="N174" s="261"/>
      <c r="O174" s="261"/>
      <c r="P174" s="261"/>
      <c r="Q174" s="261"/>
      <c r="R174" s="261"/>
      <c r="S174" s="261"/>
      <c r="T174" s="26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3" t="s">
        <v>178</v>
      </c>
      <c r="AU174" s="263" t="s">
        <v>87</v>
      </c>
      <c r="AV174" s="12" t="s">
        <v>87</v>
      </c>
      <c r="AW174" s="12" t="s">
        <v>36</v>
      </c>
      <c r="AX174" s="12" t="s">
        <v>80</v>
      </c>
      <c r="AY174" s="263" t="s">
        <v>170</v>
      </c>
    </row>
    <row r="175" s="12" customFormat="1">
      <c r="A175" s="12"/>
      <c r="B175" s="254"/>
      <c r="C175" s="255"/>
      <c r="D175" s="250" t="s">
        <v>178</v>
      </c>
      <c r="E175" s="256" t="s">
        <v>1</v>
      </c>
      <c r="F175" s="257" t="s">
        <v>240</v>
      </c>
      <c r="G175" s="255"/>
      <c r="H175" s="256" t="s">
        <v>1</v>
      </c>
      <c r="I175" s="258"/>
      <c r="J175" s="255"/>
      <c r="K175" s="255"/>
      <c r="L175" s="259"/>
      <c r="M175" s="260"/>
      <c r="N175" s="261"/>
      <c r="O175" s="261"/>
      <c r="P175" s="261"/>
      <c r="Q175" s="261"/>
      <c r="R175" s="261"/>
      <c r="S175" s="261"/>
      <c r="T175" s="26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63" t="s">
        <v>178</v>
      </c>
      <c r="AU175" s="263" t="s">
        <v>87</v>
      </c>
      <c r="AV175" s="12" t="s">
        <v>87</v>
      </c>
      <c r="AW175" s="12" t="s">
        <v>36</v>
      </c>
      <c r="AX175" s="12" t="s">
        <v>80</v>
      </c>
      <c r="AY175" s="263" t="s">
        <v>170</v>
      </c>
    </row>
    <row r="176" s="12" customFormat="1">
      <c r="A176" s="12"/>
      <c r="B176" s="254"/>
      <c r="C176" s="255"/>
      <c r="D176" s="250" t="s">
        <v>178</v>
      </c>
      <c r="E176" s="256" t="s">
        <v>1</v>
      </c>
      <c r="F176" s="257" t="s">
        <v>388</v>
      </c>
      <c r="G176" s="255"/>
      <c r="H176" s="256" t="s">
        <v>1</v>
      </c>
      <c r="I176" s="258"/>
      <c r="J176" s="255"/>
      <c r="K176" s="255"/>
      <c r="L176" s="259"/>
      <c r="M176" s="260"/>
      <c r="N176" s="261"/>
      <c r="O176" s="261"/>
      <c r="P176" s="261"/>
      <c r="Q176" s="261"/>
      <c r="R176" s="261"/>
      <c r="S176" s="261"/>
      <c r="T176" s="26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63" t="s">
        <v>178</v>
      </c>
      <c r="AU176" s="263" t="s">
        <v>87</v>
      </c>
      <c r="AV176" s="12" t="s">
        <v>87</v>
      </c>
      <c r="AW176" s="12" t="s">
        <v>36</v>
      </c>
      <c r="AX176" s="12" t="s">
        <v>80</v>
      </c>
      <c r="AY176" s="263" t="s">
        <v>170</v>
      </c>
    </row>
    <row r="177" s="12" customFormat="1">
      <c r="A177" s="12"/>
      <c r="B177" s="254"/>
      <c r="C177" s="255"/>
      <c r="D177" s="250" t="s">
        <v>178</v>
      </c>
      <c r="E177" s="256" t="s">
        <v>1</v>
      </c>
      <c r="F177" s="257" t="s">
        <v>389</v>
      </c>
      <c r="G177" s="255"/>
      <c r="H177" s="256" t="s">
        <v>1</v>
      </c>
      <c r="I177" s="258"/>
      <c r="J177" s="255"/>
      <c r="K177" s="255"/>
      <c r="L177" s="259"/>
      <c r="M177" s="260"/>
      <c r="N177" s="261"/>
      <c r="O177" s="261"/>
      <c r="P177" s="261"/>
      <c r="Q177" s="261"/>
      <c r="R177" s="261"/>
      <c r="S177" s="261"/>
      <c r="T177" s="26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63" t="s">
        <v>178</v>
      </c>
      <c r="AU177" s="263" t="s">
        <v>87</v>
      </c>
      <c r="AV177" s="12" t="s">
        <v>87</v>
      </c>
      <c r="AW177" s="12" t="s">
        <v>36</v>
      </c>
      <c r="AX177" s="12" t="s">
        <v>80</v>
      </c>
      <c r="AY177" s="263" t="s">
        <v>170</v>
      </c>
    </row>
    <row r="178" s="13" customFormat="1">
      <c r="A178" s="13"/>
      <c r="B178" s="264"/>
      <c r="C178" s="265"/>
      <c r="D178" s="250" t="s">
        <v>178</v>
      </c>
      <c r="E178" s="266" t="s">
        <v>1</v>
      </c>
      <c r="F178" s="267" t="s">
        <v>390</v>
      </c>
      <c r="G178" s="265"/>
      <c r="H178" s="268">
        <v>11504.049999999999</v>
      </c>
      <c r="I178" s="269"/>
      <c r="J178" s="265"/>
      <c r="K178" s="265"/>
      <c r="L178" s="270"/>
      <c r="M178" s="271"/>
      <c r="N178" s="272"/>
      <c r="O178" s="272"/>
      <c r="P178" s="272"/>
      <c r="Q178" s="272"/>
      <c r="R178" s="272"/>
      <c r="S178" s="272"/>
      <c r="T178" s="27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4" t="s">
        <v>178</v>
      </c>
      <c r="AU178" s="274" t="s">
        <v>87</v>
      </c>
      <c r="AV178" s="13" t="s">
        <v>89</v>
      </c>
      <c r="AW178" s="13" t="s">
        <v>36</v>
      </c>
      <c r="AX178" s="13" t="s">
        <v>80</v>
      </c>
      <c r="AY178" s="274" t="s">
        <v>170</v>
      </c>
    </row>
    <row r="179" s="14" customFormat="1">
      <c r="A179" s="14"/>
      <c r="B179" s="275"/>
      <c r="C179" s="276"/>
      <c r="D179" s="250" t="s">
        <v>178</v>
      </c>
      <c r="E179" s="277" t="s">
        <v>1</v>
      </c>
      <c r="F179" s="278" t="s">
        <v>186</v>
      </c>
      <c r="G179" s="276"/>
      <c r="H179" s="279">
        <v>11504.049999999999</v>
      </c>
      <c r="I179" s="280"/>
      <c r="J179" s="276"/>
      <c r="K179" s="276"/>
      <c r="L179" s="281"/>
      <c r="M179" s="286"/>
      <c r="N179" s="287"/>
      <c r="O179" s="287"/>
      <c r="P179" s="287"/>
      <c r="Q179" s="287"/>
      <c r="R179" s="287"/>
      <c r="S179" s="287"/>
      <c r="T179" s="28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5" t="s">
        <v>178</v>
      </c>
      <c r="AU179" s="285" t="s">
        <v>87</v>
      </c>
      <c r="AV179" s="14" t="s">
        <v>175</v>
      </c>
      <c r="AW179" s="14" t="s">
        <v>36</v>
      </c>
      <c r="AX179" s="14" t="s">
        <v>87</v>
      </c>
      <c r="AY179" s="285" t="s">
        <v>170</v>
      </c>
    </row>
    <row r="180" s="2" customFormat="1" ht="6.96" customHeight="1">
      <c r="A180" s="38"/>
      <c r="B180" s="66"/>
      <c r="C180" s="67"/>
      <c r="D180" s="67"/>
      <c r="E180" s="67"/>
      <c r="F180" s="67"/>
      <c r="G180" s="67"/>
      <c r="H180" s="67"/>
      <c r="I180" s="192"/>
      <c r="J180" s="67"/>
      <c r="K180" s="67"/>
      <c r="L180" s="44"/>
      <c r="M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</sheetData>
  <sheetProtection sheet="1" autoFilter="0" formatColumns="0" formatRows="0" objects="1" scenarios="1" spinCount="100000" saltValue="BjcsqIt1uSAp3AvNe2KzIc5whSxcO9ObY1cTtwWjeunPXKtaOosZ+AsWey1B3YtLx1HBC1ZmiSPe5LtDa7QRPw==" hashValue="AEQukyaaY9OasIdRJjxIGqsPP2OoG2SbCdMVb8jtRyHBPMnXXYl2dVBYpNDjn+hRLy4tEq/LFOCXAQj40THd7w==" algorithmName="SHA-512" password="CC35"/>
  <autoFilter ref="C120:K17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145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146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147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391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23. 3. 2021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6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39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40</v>
      </c>
      <c r="E32" s="38"/>
      <c r="F32" s="38"/>
      <c r="G32" s="38"/>
      <c r="H32" s="38"/>
      <c r="I32" s="154"/>
      <c r="J32" s="166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42</v>
      </c>
      <c r="G34" s="38"/>
      <c r="H34" s="38"/>
      <c r="I34" s="168" t="s">
        <v>41</v>
      </c>
      <c r="J34" s="167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44</v>
      </c>
      <c r="E35" s="152" t="s">
        <v>45</v>
      </c>
      <c r="F35" s="170">
        <f>ROUND((SUM(BE124:BE409)),  2)</f>
        <v>0</v>
      </c>
      <c r="G35" s="38"/>
      <c r="H35" s="38"/>
      <c r="I35" s="171">
        <v>0.20999999999999999</v>
      </c>
      <c r="J35" s="170">
        <f>ROUND(((SUM(BE124:BE409))*I35),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46</v>
      </c>
      <c r="F36" s="170">
        <f>ROUND((SUM(BF124:BF409)),  2)</f>
        <v>0</v>
      </c>
      <c r="G36" s="38"/>
      <c r="H36" s="38"/>
      <c r="I36" s="171">
        <v>0.14999999999999999</v>
      </c>
      <c r="J36" s="170">
        <f>ROUND(((SUM(BF124:BF409))*I36),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47</v>
      </c>
      <c r="F37" s="170">
        <f>ROUND((SUM(BG124:BG409)),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48</v>
      </c>
      <c r="F38" s="170">
        <f>ROUND((SUM(BH124:BH409)),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49</v>
      </c>
      <c r="F39" s="170">
        <f>ROUND((SUM(BI124:BI409)),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50</v>
      </c>
      <c r="E41" s="174"/>
      <c r="F41" s="174"/>
      <c r="G41" s="175" t="s">
        <v>51</v>
      </c>
      <c r="H41" s="176" t="s">
        <v>52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145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146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147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SO.101.4 - Zpevněné plochy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Litomyšl</v>
      </c>
      <c r="G91" s="40"/>
      <c r="H91" s="40"/>
      <c r="I91" s="156" t="s">
        <v>22</v>
      </c>
      <c r="J91" s="79" t="str">
        <f>IF(J14="","",J14)</f>
        <v>23. 3. 2021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Město Litomyšl</v>
      </c>
      <c r="G93" s="40"/>
      <c r="H93" s="40"/>
      <c r="I93" s="156" t="s">
        <v>32</v>
      </c>
      <c r="J93" s="36" t="str">
        <f>E23</f>
        <v>K I P spol. s r. 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150</v>
      </c>
      <c r="D96" s="198"/>
      <c r="E96" s="198"/>
      <c r="F96" s="198"/>
      <c r="G96" s="198"/>
      <c r="H96" s="198"/>
      <c r="I96" s="199"/>
      <c r="J96" s="200" t="s">
        <v>151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152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153</v>
      </c>
    </row>
    <row r="99" s="9" customFormat="1" ht="24.96" customHeight="1">
      <c r="A99" s="9"/>
      <c r="B99" s="202"/>
      <c r="C99" s="203"/>
      <c r="D99" s="204" t="s">
        <v>154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2"/>
      <c r="C100" s="203"/>
      <c r="D100" s="204" t="s">
        <v>155</v>
      </c>
      <c r="E100" s="205"/>
      <c r="F100" s="205"/>
      <c r="G100" s="205"/>
      <c r="H100" s="205"/>
      <c r="I100" s="206"/>
      <c r="J100" s="207">
        <f>J139</f>
        <v>0</v>
      </c>
      <c r="K100" s="203"/>
      <c r="L100" s="20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2"/>
      <c r="C101" s="203"/>
      <c r="D101" s="204" t="s">
        <v>392</v>
      </c>
      <c r="E101" s="205"/>
      <c r="F101" s="205"/>
      <c r="G101" s="205"/>
      <c r="H101" s="205"/>
      <c r="I101" s="206"/>
      <c r="J101" s="207">
        <f>J151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288</v>
      </c>
      <c r="E102" s="205"/>
      <c r="F102" s="205"/>
      <c r="G102" s="205"/>
      <c r="H102" s="205"/>
      <c r="I102" s="206"/>
      <c r="J102" s="207">
        <f>J356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157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3.25" customHeight="1">
      <c r="A112" s="38"/>
      <c r="B112" s="39"/>
      <c r="C112" s="40"/>
      <c r="D112" s="40"/>
      <c r="E112" s="196" t="str">
        <f>E7</f>
        <v>Zainvestování území pro RD v lokalitě Babka Litomyšl, REVIZE Č.1. – 03/2021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145</v>
      </c>
      <c r="D113" s="22"/>
      <c r="E113" s="22"/>
      <c r="F113" s="22"/>
      <c r="G113" s="22"/>
      <c r="H113" s="22"/>
      <c r="I113" s="146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96" t="s">
        <v>146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147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SO.101.4 - Zpevněné plochy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>Litomyšl</v>
      </c>
      <c r="G118" s="40"/>
      <c r="H118" s="40"/>
      <c r="I118" s="156" t="s">
        <v>22</v>
      </c>
      <c r="J118" s="79" t="str">
        <f>IF(J14="","",J14)</f>
        <v>23. 3. 2021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>Město Litomyšl</v>
      </c>
      <c r="G120" s="40"/>
      <c r="H120" s="40"/>
      <c r="I120" s="156" t="s">
        <v>32</v>
      </c>
      <c r="J120" s="36" t="str">
        <f>E23</f>
        <v>K I P spol. s r. 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IF(E20="","",E20)</f>
        <v>Vyplň údaj</v>
      </c>
      <c r="G121" s="40"/>
      <c r="H121" s="40"/>
      <c r="I121" s="156" t="s">
        <v>37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0" customFormat="1" ht="29.28" customHeight="1">
      <c r="A123" s="209"/>
      <c r="B123" s="210"/>
      <c r="C123" s="211" t="s">
        <v>158</v>
      </c>
      <c r="D123" s="212" t="s">
        <v>65</v>
      </c>
      <c r="E123" s="212" t="s">
        <v>61</v>
      </c>
      <c r="F123" s="212" t="s">
        <v>62</v>
      </c>
      <c r="G123" s="212" t="s">
        <v>159</v>
      </c>
      <c r="H123" s="212" t="s">
        <v>160</v>
      </c>
      <c r="I123" s="213" t="s">
        <v>161</v>
      </c>
      <c r="J123" s="214" t="s">
        <v>151</v>
      </c>
      <c r="K123" s="215" t="s">
        <v>162</v>
      </c>
      <c r="L123" s="216"/>
      <c r="M123" s="100" t="s">
        <v>1</v>
      </c>
      <c r="N123" s="101" t="s">
        <v>44</v>
      </c>
      <c r="O123" s="101" t="s">
        <v>163</v>
      </c>
      <c r="P123" s="101" t="s">
        <v>164</v>
      </c>
      <c r="Q123" s="101" t="s">
        <v>165</v>
      </c>
      <c r="R123" s="101" t="s">
        <v>166</v>
      </c>
      <c r="S123" s="101" t="s">
        <v>167</v>
      </c>
      <c r="T123" s="102" t="s">
        <v>168</v>
      </c>
      <c r="U123" s="209"/>
      <c r="V123" s="209"/>
      <c r="W123" s="209"/>
      <c r="X123" s="209"/>
      <c r="Y123" s="209"/>
      <c r="Z123" s="209"/>
      <c r="AA123" s="209"/>
      <c r="AB123" s="209"/>
      <c r="AC123" s="209"/>
      <c r="AD123" s="209"/>
      <c r="AE123" s="209"/>
    </row>
    <row r="124" s="2" customFormat="1" ht="22.8" customHeight="1">
      <c r="A124" s="38"/>
      <c r="B124" s="39"/>
      <c r="C124" s="107" t="s">
        <v>169</v>
      </c>
      <c r="D124" s="40"/>
      <c r="E124" s="40"/>
      <c r="F124" s="40"/>
      <c r="G124" s="40"/>
      <c r="H124" s="40"/>
      <c r="I124" s="154"/>
      <c r="J124" s="217">
        <f>BK124</f>
        <v>0</v>
      </c>
      <c r="K124" s="40"/>
      <c r="L124" s="44"/>
      <c r="M124" s="103"/>
      <c r="N124" s="218"/>
      <c r="O124" s="104"/>
      <c r="P124" s="219">
        <f>P125+P139+P151+P356</f>
        <v>0</v>
      </c>
      <c r="Q124" s="104"/>
      <c r="R124" s="219">
        <f>R125+R139+R151+R356</f>
        <v>0</v>
      </c>
      <c r="S124" s="104"/>
      <c r="T124" s="220">
        <f>T125+T139+T151+T356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79</v>
      </c>
      <c r="AU124" s="17" t="s">
        <v>153</v>
      </c>
      <c r="BK124" s="221">
        <f>BK125+BK139+BK151+BK356</f>
        <v>0</v>
      </c>
    </row>
    <row r="125" s="11" customFormat="1" ht="25.92" customHeight="1">
      <c r="A125" s="11"/>
      <c r="B125" s="222"/>
      <c r="C125" s="223"/>
      <c r="D125" s="224" t="s">
        <v>79</v>
      </c>
      <c r="E125" s="225" t="s">
        <v>87</v>
      </c>
      <c r="F125" s="225" t="s">
        <v>99</v>
      </c>
      <c r="G125" s="223"/>
      <c r="H125" s="223"/>
      <c r="I125" s="226"/>
      <c r="J125" s="227">
        <f>BK125</f>
        <v>0</v>
      </c>
      <c r="K125" s="223"/>
      <c r="L125" s="228"/>
      <c r="M125" s="229"/>
      <c r="N125" s="230"/>
      <c r="O125" s="230"/>
      <c r="P125" s="231">
        <f>SUM(P126:P138)</f>
        <v>0</v>
      </c>
      <c r="Q125" s="230"/>
      <c r="R125" s="231">
        <f>SUM(R126:R138)</f>
        <v>0</v>
      </c>
      <c r="S125" s="230"/>
      <c r="T125" s="232">
        <f>SUM(T126:T138)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33" t="s">
        <v>87</v>
      </c>
      <c r="AT125" s="234" t="s">
        <v>79</v>
      </c>
      <c r="AU125" s="234" t="s">
        <v>80</v>
      </c>
      <c r="AY125" s="233" t="s">
        <v>170</v>
      </c>
      <c r="BK125" s="235">
        <f>SUM(BK126:BK138)</f>
        <v>0</v>
      </c>
    </row>
    <row r="126" s="2" customFormat="1" ht="21.75" customHeight="1">
      <c r="A126" s="38"/>
      <c r="B126" s="39"/>
      <c r="C126" s="236" t="s">
        <v>87</v>
      </c>
      <c r="D126" s="236" t="s">
        <v>171</v>
      </c>
      <c r="E126" s="237" t="s">
        <v>393</v>
      </c>
      <c r="F126" s="238" t="s">
        <v>394</v>
      </c>
      <c r="G126" s="239" t="s">
        <v>174</v>
      </c>
      <c r="H126" s="240">
        <v>267.51299999999998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45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175</v>
      </c>
      <c r="AT126" s="248" t="s">
        <v>171</v>
      </c>
      <c r="AU126" s="248" t="s">
        <v>87</v>
      </c>
      <c r="AY126" s="17" t="s">
        <v>170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87</v>
      </c>
      <c r="BK126" s="249">
        <f>ROUND(I126*H126,2)</f>
        <v>0</v>
      </c>
      <c r="BL126" s="17" t="s">
        <v>175</v>
      </c>
      <c r="BM126" s="248" t="s">
        <v>89</v>
      </c>
    </row>
    <row r="127" s="2" customFormat="1">
      <c r="A127" s="38"/>
      <c r="B127" s="39"/>
      <c r="C127" s="40"/>
      <c r="D127" s="250" t="s">
        <v>176</v>
      </c>
      <c r="E127" s="40"/>
      <c r="F127" s="251" t="s">
        <v>395</v>
      </c>
      <c r="G127" s="40"/>
      <c r="H127" s="40"/>
      <c r="I127" s="154"/>
      <c r="J127" s="40"/>
      <c r="K127" s="40"/>
      <c r="L127" s="44"/>
      <c r="M127" s="252"/>
      <c r="N127" s="25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176</v>
      </c>
      <c r="AU127" s="17" t="s">
        <v>87</v>
      </c>
    </row>
    <row r="128" s="12" customFormat="1">
      <c r="A128" s="12"/>
      <c r="B128" s="254"/>
      <c r="C128" s="255"/>
      <c r="D128" s="250" t="s">
        <v>178</v>
      </c>
      <c r="E128" s="256" t="s">
        <v>1</v>
      </c>
      <c r="F128" s="257" t="s">
        <v>396</v>
      </c>
      <c r="G128" s="255"/>
      <c r="H128" s="256" t="s">
        <v>1</v>
      </c>
      <c r="I128" s="258"/>
      <c r="J128" s="255"/>
      <c r="K128" s="255"/>
      <c r="L128" s="259"/>
      <c r="M128" s="260"/>
      <c r="N128" s="261"/>
      <c r="O128" s="261"/>
      <c r="P128" s="261"/>
      <c r="Q128" s="261"/>
      <c r="R128" s="261"/>
      <c r="S128" s="261"/>
      <c r="T128" s="26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63" t="s">
        <v>178</v>
      </c>
      <c r="AU128" s="263" t="s">
        <v>87</v>
      </c>
      <c r="AV128" s="12" t="s">
        <v>87</v>
      </c>
      <c r="AW128" s="12" t="s">
        <v>36</v>
      </c>
      <c r="AX128" s="12" t="s">
        <v>80</v>
      </c>
      <c r="AY128" s="263" t="s">
        <v>170</v>
      </c>
    </row>
    <row r="129" s="12" customFormat="1">
      <c r="A129" s="12"/>
      <c r="B129" s="254"/>
      <c r="C129" s="255"/>
      <c r="D129" s="250" t="s">
        <v>178</v>
      </c>
      <c r="E129" s="256" t="s">
        <v>1</v>
      </c>
      <c r="F129" s="257" t="s">
        <v>397</v>
      </c>
      <c r="G129" s="255"/>
      <c r="H129" s="256" t="s">
        <v>1</v>
      </c>
      <c r="I129" s="258"/>
      <c r="J129" s="255"/>
      <c r="K129" s="255"/>
      <c r="L129" s="259"/>
      <c r="M129" s="260"/>
      <c r="N129" s="261"/>
      <c r="O129" s="261"/>
      <c r="P129" s="261"/>
      <c r="Q129" s="261"/>
      <c r="R129" s="261"/>
      <c r="S129" s="261"/>
      <c r="T129" s="26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3" t="s">
        <v>178</v>
      </c>
      <c r="AU129" s="263" t="s">
        <v>87</v>
      </c>
      <c r="AV129" s="12" t="s">
        <v>87</v>
      </c>
      <c r="AW129" s="12" t="s">
        <v>36</v>
      </c>
      <c r="AX129" s="12" t="s">
        <v>80</v>
      </c>
      <c r="AY129" s="263" t="s">
        <v>170</v>
      </c>
    </row>
    <row r="130" s="12" customFormat="1">
      <c r="A130" s="12"/>
      <c r="B130" s="254"/>
      <c r="C130" s="255"/>
      <c r="D130" s="250" t="s">
        <v>178</v>
      </c>
      <c r="E130" s="256" t="s">
        <v>1</v>
      </c>
      <c r="F130" s="257" t="s">
        <v>398</v>
      </c>
      <c r="G130" s="255"/>
      <c r="H130" s="256" t="s">
        <v>1</v>
      </c>
      <c r="I130" s="258"/>
      <c r="J130" s="255"/>
      <c r="K130" s="255"/>
      <c r="L130" s="259"/>
      <c r="M130" s="260"/>
      <c r="N130" s="261"/>
      <c r="O130" s="261"/>
      <c r="P130" s="261"/>
      <c r="Q130" s="261"/>
      <c r="R130" s="261"/>
      <c r="S130" s="261"/>
      <c r="T130" s="26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3" t="s">
        <v>178</v>
      </c>
      <c r="AU130" s="263" t="s">
        <v>87</v>
      </c>
      <c r="AV130" s="12" t="s">
        <v>87</v>
      </c>
      <c r="AW130" s="12" t="s">
        <v>36</v>
      </c>
      <c r="AX130" s="12" t="s">
        <v>80</v>
      </c>
      <c r="AY130" s="263" t="s">
        <v>170</v>
      </c>
    </row>
    <row r="131" s="12" customFormat="1">
      <c r="A131" s="12"/>
      <c r="B131" s="254"/>
      <c r="C131" s="255"/>
      <c r="D131" s="250" t="s">
        <v>178</v>
      </c>
      <c r="E131" s="256" t="s">
        <v>1</v>
      </c>
      <c r="F131" s="257" t="s">
        <v>399</v>
      </c>
      <c r="G131" s="255"/>
      <c r="H131" s="256" t="s">
        <v>1</v>
      </c>
      <c r="I131" s="258"/>
      <c r="J131" s="255"/>
      <c r="K131" s="255"/>
      <c r="L131" s="259"/>
      <c r="M131" s="260"/>
      <c r="N131" s="261"/>
      <c r="O131" s="261"/>
      <c r="P131" s="261"/>
      <c r="Q131" s="261"/>
      <c r="R131" s="261"/>
      <c r="S131" s="261"/>
      <c r="T131" s="26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63" t="s">
        <v>178</v>
      </c>
      <c r="AU131" s="263" t="s">
        <v>87</v>
      </c>
      <c r="AV131" s="12" t="s">
        <v>87</v>
      </c>
      <c r="AW131" s="12" t="s">
        <v>36</v>
      </c>
      <c r="AX131" s="12" t="s">
        <v>80</v>
      </c>
      <c r="AY131" s="263" t="s">
        <v>170</v>
      </c>
    </row>
    <row r="132" s="13" customFormat="1">
      <c r="A132" s="13"/>
      <c r="B132" s="264"/>
      <c r="C132" s="265"/>
      <c r="D132" s="250" t="s">
        <v>178</v>
      </c>
      <c r="E132" s="266" t="s">
        <v>1</v>
      </c>
      <c r="F132" s="267" t="s">
        <v>400</v>
      </c>
      <c r="G132" s="265"/>
      <c r="H132" s="268">
        <v>267.51299999999998</v>
      </c>
      <c r="I132" s="269"/>
      <c r="J132" s="265"/>
      <c r="K132" s="265"/>
      <c r="L132" s="270"/>
      <c r="M132" s="271"/>
      <c r="N132" s="272"/>
      <c r="O132" s="272"/>
      <c r="P132" s="272"/>
      <c r="Q132" s="272"/>
      <c r="R132" s="272"/>
      <c r="S132" s="272"/>
      <c r="T132" s="27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4" t="s">
        <v>178</v>
      </c>
      <c r="AU132" s="274" t="s">
        <v>87</v>
      </c>
      <c r="AV132" s="13" t="s">
        <v>89</v>
      </c>
      <c r="AW132" s="13" t="s">
        <v>36</v>
      </c>
      <c r="AX132" s="13" t="s">
        <v>80</v>
      </c>
      <c r="AY132" s="274" t="s">
        <v>170</v>
      </c>
    </row>
    <row r="133" s="14" customFormat="1">
      <c r="A133" s="14"/>
      <c r="B133" s="275"/>
      <c r="C133" s="276"/>
      <c r="D133" s="250" t="s">
        <v>178</v>
      </c>
      <c r="E133" s="277" t="s">
        <v>1</v>
      </c>
      <c r="F133" s="278" t="s">
        <v>186</v>
      </c>
      <c r="G133" s="276"/>
      <c r="H133" s="279">
        <v>267.51299999999998</v>
      </c>
      <c r="I133" s="280"/>
      <c r="J133" s="276"/>
      <c r="K133" s="276"/>
      <c r="L133" s="281"/>
      <c r="M133" s="282"/>
      <c r="N133" s="283"/>
      <c r="O133" s="283"/>
      <c r="P133" s="283"/>
      <c r="Q133" s="283"/>
      <c r="R133" s="283"/>
      <c r="S133" s="283"/>
      <c r="T133" s="28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85" t="s">
        <v>178</v>
      </c>
      <c r="AU133" s="285" t="s">
        <v>87</v>
      </c>
      <c r="AV133" s="14" t="s">
        <v>175</v>
      </c>
      <c r="AW133" s="14" t="s">
        <v>36</v>
      </c>
      <c r="AX133" s="14" t="s">
        <v>87</v>
      </c>
      <c r="AY133" s="285" t="s">
        <v>170</v>
      </c>
    </row>
    <row r="134" s="2" customFormat="1" ht="21.75" customHeight="1">
      <c r="A134" s="38"/>
      <c r="B134" s="39"/>
      <c r="C134" s="236" t="s">
        <v>89</v>
      </c>
      <c r="D134" s="236" t="s">
        <v>171</v>
      </c>
      <c r="E134" s="237" t="s">
        <v>401</v>
      </c>
      <c r="F134" s="238" t="s">
        <v>402</v>
      </c>
      <c r="G134" s="239" t="s">
        <v>269</v>
      </c>
      <c r="H134" s="240">
        <v>149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45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175</v>
      </c>
      <c r="AT134" s="248" t="s">
        <v>171</v>
      </c>
      <c r="AU134" s="248" t="s">
        <v>87</v>
      </c>
      <c r="AY134" s="17" t="s">
        <v>170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87</v>
      </c>
      <c r="BK134" s="249">
        <f>ROUND(I134*H134,2)</f>
        <v>0</v>
      </c>
      <c r="BL134" s="17" t="s">
        <v>175</v>
      </c>
      <c r="BM134" s="248" t="s">
        <v>175</v>
      </c>
    </row>
    <row r="135" s="2" customFormat="1">
      <c r="A135" s="38"/>
      <c r="B135" s="39"/>
      <c r="C135" s="40"/>
      <c r="D135" s="250" t="s">
        <v>176</v>
      </c>
      <c r="E135" s="40"/>
      <c r="F135" s="251" t="s">
        <v>403</v>
      </c>
      <c r="G135" s="40"/>
      <c r="H135" s="40"/>
      <c r="I135" s="154"/>
      <c r="J135" s="40"/>
      <c r="K135" s="40"/>
      <c r="L135" s="44"/>
      <c r="M135" s="252"/>
      <c r="N135" s="25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176</v>
      </c>
      <c r="AU135" s="17" t="s">
        <v>87</v>
      </c>
    </row>
    <row r="136" s="12" customFormat="1">
      <c r="A136" s="12"/>
      <c r="B136" s="254"/>
      <c r="C136" s="255"/>
      <c r="D136" s="250" t="s">
        <v>178</v>
      </c>
      <c r="E136" s="256" t="s">
        <v>1</v>
      </c>
      <c r="F136" s="257" t="s">
        <v>404</v>
      </c>
      <c r="G136" s="255"/>
      <c r="H136" s="256" t="s">
        <v>1</v>
      </c>
      <c r="I136" s="258"/>
      <c r="J136" s="255"/>
      <c r="K136" s="255"/>
      <c r="L136" s="259"/>
      <c r="M136" s="260"/>
      <c r="N136" s="261"/>
      <c r="O136" s="261"/>
      <c r="P136" s="261"/>
      <c r="Q136" s="261"/>
      <c r="R136" s="261"/>
      <c r="S136" s="261"/>
      <c r="T136" s="26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63" t="s">
        <v>178</v>
      </c>
      <c r="AU136" s="263" t="s">
        <v>87</v>
      </c>
      <c r="AV136" s="12" t="s">
        <v>87</v>
      </c>
      <c r="AW136" s="12" t="s">
        <v>36</v>
      </c>
      <c r="AX136" s="12" t="s">
        <v>80</v>
      </c>
      <c r="AY136" s="263" t="s">
        <v>170</v>
      </c>
    </row>
    <row r="137" s="13" customFormat="1">
      <c r="A137" s="13"/>
      <c r="B137" s="264"/>
      <c r="C137" s="265"/>
      <c r="D137" s="250" t="s">
        <v>178</v>
      </c>
      <c r="E137" s="266" t="s">
        <v>1</v>
      </c>
      <c r="F137" s="267" t="s">
        <v>405</v>
      </c>
      <c r="G137" s="265"/>
      <c r="H137" s="268">
        <v>149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4" t="s">
        <v>178</v>
      </c>
      <c r="AU137" s="274" t="s">
        <v>87</v>
      </c>
      <c r="AV137" s="13" t="s">
        <v>89</v>
      </c>
      <c r="AW137" s="13" t="s">
        <v>36</v>
      </c>
      <c r="AX137" s="13" t="s">
        <v>80</v>
      </c>
      <c r="AY137" s="274" t="s">
        <v>170</v>
      </c>
    </row>
    <row r="138" s="14" customFormat="1">
      <c r="A138" s="14"/>
      <c r="B138" s="275"/>
      <c r="C138" s="276"/>
      <c r="D138" s="250" t="s">
        <v>178</v>
      </c>
      <c r="E138" s="277" t="s">
        <v>1</v>
      </c>
      <c r="F138" s="278" t="s">
        <v>186</v>
      </c>
      <c r="G138" s="276"/>
      <c r="H138" s="279">
        <v>149</v>
      </c>
      <c r="I138" s="280"/>
      <c r="J138" s="276"/>
      <c r="K138" s="276"/>
      <c r="L138" s="281"/>
      <c r="M138" s="282"/>
      <c r="N138" s="283"/>
      <c r="O138" s="283"/>
      <c r="P138" s="283"/>
      <c r="Q138" s="283"/>
      <c r="R138" s="283"/>
      <c r="S138" s="283"/>
      <c r="T138" s="28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5" t="s">
        <v>178</v>
      </c>
      <c r="AU138" s="285" t="s">
        <v>87</v>
      </c>
      <c r="AV138" s="14" t="s">
        <v>175</v>
      </c>
      <c r="AW138" s="14" t="s">
        <v>36</v>
      </c>
      <c r="AX138" s="14" t="s">
        <v>87</v>
      </c>
      <c r="AY138" s="285" t="s">
        <v>170</v>
      </c>
    </row>
    <row r="139" s="11" customFormat="1" ht="25.92" customHeight="1">
      <c r="A139" s="11"/>
      <c r="B139" s="222"/>
      <c r="C139" s="223"/>
      <c r="D139" s="224" t="s">
        <v>79</v>
      </c>
      <c r="E139" s="225" t="s">
        <v>175</v>
      </c>
      <c r="F139" s="225" t="s">
        <v>243</v>
      </c>
      <c r="G139" s="223"/>
      <c r="H139" s="223"/>
      <c r="I139" s="226"/>
      <c r="J139" s="227">
        <f>BK139</f>
        <v>0</v>
      </c>
      <c r="K139" s="223"/>
      <c r="L139" s="228"/>
      <c r="M139" s="229"/>
      <c r="N139" s="230"/>
      <c r="O139" s="230"/>
      <c r="P139" s="231">
        <f>SUM(P140:P150)</f>
        <v>0</v>
      </c>
      <c r="Q139" s="230"/>
      <c r="R139" s="231">
        <f>SUM(R140:R150)</f>
        <v>0</v>
      </c>
      <c r="S139" s="230"/>
      <c r="T139" s="232">
        <f>SUM(T140:T150)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33" t="s">
        <v>87</v>
      </c>
      <c r="AT139" s="234" t="s">
        <v>79</v>
      </c>
      <c r="AU139" s="234" t="s">
        <v>80</v>
      </c>
      <c r="AY139" s="233" t="s">
        <v>170</v>
      </c>
      <c r="BK139" s="235">
        <f>SUM(BK140:BK150)</f>
        <v>0</v>
      </c>
    </row>
    <row r="140" s="2" customFormat="1" ht="16.5" customHeight="1">
      <c r="A140" s="38"/>
      <c r="B140" s="39"/>
      <c r="C140" s="236" t="s">
        <v>197</v>
      </c>
      <c r="D140" s="236" t="s">
        <v>171</v>
      </c>
      <c r="E140" s="237" t="s">
        <v>406</v>
      </c>
      <c r="F140" s="238" t="s">
        <v>407</v>
      </c>
      <c r="G140" s="239" t="s">
        <v>174</v>
      </c>
      <c r="H140" s="240">
        <v>3.3999999999999999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45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175</v>
      </c>
      <c r="AT140" s="248" t="s">
        <v>171</v>
      </c>
      <c r="AU140" s="248" t="s">
        <v>87</v>
      </c>
      <c r="AY140" s="17" t="s">
        <v>170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87</v>
      </c>
      <c r="BK140" s="249">
        <f>ROUND(I140*H140,2)</f>
        <v>0</v>
      </c>
      <c r="BL140" s="17" t="s">
        <v>175</v>
      </c>
      <c r="BM140" s="248" t="s">
        <v>200</v>
      </c>
    </row>
    <row r="141" s="2" customFormat="1">
      <c r="A141" s="38"/>
      <c r="B141" s="39"/>
      <c r="C141" s="40"/>
      <c r="D141" s="250" t="s">
        <v>176</v>
      </c>
      <c r="E141" s="40"/>
      <c r="F141" s="251" t="s">
        <v>248</v>
      </c>
      <c r="G141" s="40"/>
      <c r="H141" s="40"/>
      <c r="I141" s="154"/>
      <c r="J141" s="40"/>
      <c r="K141" s="40"/>
      <c r="L141" s="44"/>
      <c r="M141" s="252"/>
      <c r="N141" s="25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176</v>
      </c>
      <c r="AU141" s="17" t="s">
        <v>87</v>
      </c>
    </row>
    <row r="142" s="12" customFormat="1">
      <c r="A142" s="12"/>
      <c r="B142" s="254"/>
      <c r="C142" s="255"/>
      <c r="D142" s="250" t="s">
        <v>178</v>
      </c>
      <c r="E142" s="256" t="s">
        <v>1</v>
      </c>
      <c r="F142" s="257" t="s">
        <v>408</v>
      </c>
      <c r="G142" s="255"/>
      <c r="H142" s="256" t="s">
        <v>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63" t="s">
        <v>178</v>
      </c>
      <c r="AU142" s="263" t="s">
        <v>87</v>
      </c>
      <c r="AV142" s="12" t="s">
        <v>87</v>
      </c>
      <c r="AW142" s="12" t="s">
        <v>36</v>
      </c>
      <c r="AX142" s="12" t="s">
        <v>80</v>
      </c>
      <c r="AY142" s="263" t="s">
        <v>170</v>
      </c>
    </row>
    <row r="143" s="13" customFormat="1">
      <c r="A143" s="13"/>
      <c r="B143" s="264"/>
      <c r="C143" s="265"/>
      <c r="D143" s="250" t="s">
        <v>178</v>
      </c>
      <c r="E143" s="266" t="s">
        <v>1</v>
      </c>
      <c r="F143" s="267" t="s">
        <v>409</v>
      </c>
      <c r="G143" s="265"/>
      <c r="H143" s="268">
        <v>3.3999999999999999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4" t="s">
        <v>178</v>
      </c>
      <c r="AU143" s="274" t="s">
        <v>87</v>
      </c>
      <c r="AV143" s="13" t="s">
        <v>89</v>
      </c>
      <c r="AW143" s="13" t="s">
        <v>36</v>
      </c>
      <c r="AX143" s="13" t="s">
        <v>80</v>
      </c>
      <c r="AY143" s="274" t="s">
        <v>170</v>
      </c>
    </row>
    <row r="144" s="14" customFormat="1">
      <c r="A144" s="14"/>
      <c r="B144" s="275"/>
      <c r="C144" s="276"/>
      <c r="D144" s="250" t="s">
        <v>178</v>
      </c>
      <c r="E144" s="277" t="s">
        <v>1</v>
      </c>
      <c r="F144" s="278" t="s">
        <v>186</v>
      </c>
      <c r="G144" s="276"/>
      <c r="H144" s="279">
        <v>3.3999999999999999</v>
      </c>
      <c r="I144" s="280"/>
      <c r="J144" s="276"/>
      <c r="K144" s="276"/>
      <c r="L144" s="281"/>
      <c r="M144" s="282"/>
      <c r="N144" s="283"/>
      <c r="O144" s="283"/>
      <c r="P144" s="283"/>
      <c r="Q144" s="283"/>
      <c r="R144" s="283"/>
      <c r="S144" s="283"/>
      <c r="T144" s="28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5" t="s">
        <v>178</v>
      </c>
      <c r="AU144" s="285" t="s">
        <v>87</v>
      </c>
      <c r="AV144" s="14" t="s">
        <v>175</v>
      </c>
      <c r="AW144" s="14" t="s">
        <v>36</v>
      </c>
      <c r="AX144" s="14" t="s">
        <v>87</v>
      </c>
      <c r="AY144" s="285" t="s">
        <v>170</v>
      </c>
    </row>
    <row r="145" s="2" customFormat="1" ht="21.75" customHeight="1">
      <c r="A145" s="38"/>
      <c r="B145" s="39"/>
      <c r="C145" s="236" t="s">
        <v>175</v>
      </c>
      <c r="D145" s="236" t="s">
        <v>171</v>
      </c>
      <c r="E145" s="237" t="s">
        <v>410</v>
      </c>
      <c r="F145" s="238" t="s">
        <v>411</v>
      </c>
      <c r="G145" s="239" t="s">
        <v>174</v>
      </c>
      <c r="H145" s="240">
        <v>2.7999999999999998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45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175</v>
      </c>
      <c r="AT145" s="248" t="s">
        <v>171</v>
      </c>
      <c r="AU145" s="248" t="s">
        <v>87</v>
      </c>
      <c r="AY145" s="17" t="s">
        <v>170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87</v>
      </c>
      <c r="BK145" s="249">
        <f>ROUND(I145*H145,2)</f>
        <v>0</v>
      </c>
      <c r="BL145" s="17" t="s">
        <v>175</v>
      </c>
      <c r="BM145" s="248" t="s">
        <v>214</v>
      </c>
    </row>
    <row r="146" s="2" customFormat="1">
      <c r="A146" s="38"/>
      <c r="B146" s="39"/>
      <c r="C146" s="40"/>
      <c r="D146" s="250" t="s">
        <v>176</v>
      </c>
      <c r="E146" s="40"/>
      <c r="F146" s="251" t="s">
        <v>248</v>
      </c>
      <c r="G146" s="40"/>
      <c r="H146" s="40"/>
      <c r="I146" s="154"/>
      <c r="J146" s="40"/>
      <c r="K146" s="40"/>
      <c r="L146" s="44"/>
      <c r="M146" s="252"/>
      <c r="N146" s="25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176</v>
      </c>
      <c r="AU146" s="17" t="s">
        <v>87</v>
      </c>
    </row>
    <row r="147" s="12" customFormat="1">
      <c r="A147" s="12"/>
      <c r="B147" s="254"/>
      <c r="C147" s="255"/>
      <c r="D147" s="250" t="s">
        <v>178</v>
      </c>
      <c r="E147" s="256" t="s">
        <v>1</v>
      </c>
      <c r="F147" s="257" t="s">
        <v>386</v>
      </c>
      <c r="G147" s="255"/>
      <c r="H147" s="256" t="s">
        <v>1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3" t="s">
        <v>178</v>
      </c>
      <c r="AU147" s="263" t="s">
        <v>87</v>
      </c>
      <c r="AV147" s="12" t="s">
        <v>87</v>
      </c>
      <c r="AW147" s="12" t="s">
        <v>36</v>
      </c>
      <c r="AX147" s="12" t="s">
        <v>80</v>
      </c>
      <c r="AY147" s="263" t="s">
        <v>170</v>
      </c>
    </row>
    <row r="148" s="12" customFormat="1">
      <c r="A148" s="12"/>
      <c r="B148" s="254"/>
      <c r="C148" s="255"/>
      <c r="D148" s="250" t="s">
        <v>178</v>
      </c>
      <c r="E148" s="256" t="s">
        <v>1</v>
      </c>
      <c r="F148" s="257" t="s">
        <v>412</v>
      </c>
      <c r="G148" s="255"/>
      <c r="H148" s="256" t="s">
        <v>1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63" t="s">
        <v>178</v>
      </c>
      <c r="AU148" s="263" t="s">
        <v>87</v>
      </c>
      <c r="AV148" s="12" t="s">
        <v>87</v>
      </c>
      <c r="AW148" s="12" t="s">
        <v>36</v>
      </c>
      <c r="AX148" s="12" t="s">
        <v>80</v>
      </c>
      <c r="AY148" s="263" t="s">
        <v>170</v>
      </c>
    </row>
    <row r="149" s="13" customFormat="1">
      <c r="A149" s="13"/>
      <c r="B149" s="264"/>
      <c r="C149" s="265"/>
      <c r="D149" s="250" t="s">
        <v>178</v>
      </c>
      <c r="E149" s="266" t="s">
        <v>1</v>
      </c>
      <c r="F149" s="267" t="s">
        <v>413</v>
      </c>
      <c r="G149" s="265"/>
      <c r="H149" s="268">
        <v>2.7999999999999998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4" t="s">
        <v>178</v>
      </c>
      <c r="AU149" s="274" t="s">
        <v>87</v>
      </c>
      <c r="AV149" s="13" t="s">
        <v>89</v>
      </c>
      <c r="AW149" s="13" t="s">
        <v>36</v>
      </c>
      <c r="AX149" s="13" t="s">
        <v>80</v>
      </c>
      <c r="AY149" s="274" t="s">
        <v>170</v>
      </c>
    </row>
    <row r="150" s="14" customFormat="1">
      <c r="A150" s="14"/>
      <c r="B150" s="275"/>
      <c r="C150" s="276"/>
      <c r="D150" s="250" t="s">
        <v>178</v>
      </c>
      <c r="E150" s="277" t="s">
        <v>1</v>
      </c>
      <c r="F150" s="278" t="s">
        <v>186</v>
      </c>
      <c r="G150" s="276"/>
      <c r="H150" s="279">
        <v>2.7999999999999998</v>
      </c>
      <c r="I150" s="280"/>
      <c r="J150" s="276"/>
      <c r="K150" s="276"/>
      <c r="L150" s="281"/>
      <c r="M150" s="282"/>
      <c r="N150" s="283"/>
      <c r="O150" s="283"/>
      <c r="P150" s="283"/>
      <c r="Q150" s="283"/>
      <c r="R150" s="283"/>
      <c r="S150" s="283"/>
      <c r="T150" s="28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5" t="s">
        <v>178</v>
      </c>
      <c r="AU150" s="285" t="s">
        <v>87</v>
      </c>
      <c r="AV150" s="14" t="s">
        <v>175</v>
      </c>
      <c r="AW150" s="14" t="s">
        <v>36</v>
      </c>
      <c r="AX150" s="14" t="s">
        <v>87</v>
      </c>
      <c r="AY150" s="285" t="s">
        <v>170</v>
      </c>
    </row>
    <row r="151" s="11" customFormat="1" ht="25.92" customHeight="1">
      <c r="A151" s="11"/>
      <c r="B151" s="222"/>
      <c r="C151" s="223"/>
      <c r="D151" s="224" t="s">
        <v>79</v>
      </c>
      <c r="E151" s="225" t="s">
        <v>226</v>
      </c>
      <c r="F151" s="225" t="s">
        <v>414</v>
      </c>
      <c r="G151" s="223"/>
      <c r="H151" s="223"/>
      <c r="I151" s="226"/>
      <c r="J151" s="227">
        <f>BK151</f>
        <v>0</v>
      </c>
      <c r="K151" s="223"/>
      <c r="L151" s="228"/>
      <c r="M151" s="229"/>
      <c r="N151" s="230"/>
      <c r="O151" s="230"/>
      <c r="P151" s="231">
        <f>SUM(P152:P355)</f>
        <v>0</v>
      </c>
      <c r="Q151" s="230"/>
      <c r="R151" s="231">
        <f>SUM(R152:R355)</f>
        <v>0</v>
      </c>
      <c r="S151" s="230"/>
      <c r="T151" s="232">
        <f>SUM(T152:T355)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33" t="s">
        <v>87</v>
      </c>
      <c r="AT151" s="234" t="s">
        <v>79</v>
      </c>
      <c r="AU151" s="234" t="s">
        <v>80</v>
      </c>
      <c r="AY151" s="233" t="s">
        <v>170</v>
      </c>
      <c r="BK151" s="235">
        <f>SUM(BK152:BK355)</f>
        <v>0</v>
      </c>
    </row>
    <row r="152" s="2" customFormat="1" ht="16.5" customHeight="1">
      <c r="A152" s="38"/>
      <c r="B152" s="39"/>
      <c r="C152" s="236" t="s">
        <v>226</v>
      </c>
      <c r="D152" s="236" t="s">
        <v>171</v>
      </c>
      <c r="E152" s="237" t="s">
        <v>415</v>
      </c>
      <c r="F152" s="238" t="s">
        <v>416</v>
      </c>
      <c r="G152" s="239" t="s">
        <v>229</v>
      </c>
      <c r="H152" s="240">
        <v>851.12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45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175</v>
      </c>
      <c r="AT152" s="248" t="s">
        <v>171</v>
      </c>
      <c r="AU152" s="248" t="s">
        <v>87</v>
      </c>
      <c r="AY152" s="17" t="s">
        <v>170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87</v>
      </c>
      <c r="BK152" s="249">
        <f>ROUND(I152*H152,2)</f>
        <v>0</v>
      </c>
      <c r="BL152" s="17" t="s">
        <v>175</v>
      </c>
      <c r="BM152" s="248" t="s">
        <v>230</v>
      </c>
    </row>
    <row r="153" s="2" customFormat="1">
      <c r="A153" s="38"/>
      <c r="B153" s="39"/>
      <c r="C153" s="40"/>
      <c r="D153" s="250" t="s">
        <v>176</v>
      </c>
      <c r="E153" s="40"/>
      <c r="F153" s="251" t="s">
        <v>417</v>
      </c>
      <c r="G153" s="40"/>
      <c r="H153" s="40"/>
      <c r="I153" s="154"/>
      <c r="J153" s="40"/>
      <c r="K153" s="40"/>
      <c r="L153" s="44"/>
      <c r="M153" s="252"/>
      <c r="N153" s="25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176</v>
      </c>
      <c r="AU153" s="17" t="s">
        <v>87</v>
      </c>
    </row>
    <row r="154" s="12" customFormat="1">
      <c r="A154" s="12"/>
      <c r="B154" s="254"/>
      <c r="C154" s="255"/>
      <c r="D154" s="250" t="s">
        <v>178</v>
      </c>
      <c r="E154" s="256" t="s">
        <v>1</v>
      </c>
      <c r="F154" s="257" t="s">
        <v>297</v>
      </c>
      <c r="G154" s="255"/>
      <c r="H154" s="256" t="s">
        <v>1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63" t="s">
        <v>178</v>
      </c>
      <c r="AU154" s="263" t="s">
        <v>87</v>
      </c>
      <c r="AV154" s="12" t="s">
        <v>87</v>
      </c>
      <c r="AW154" s="12" t="s">
        <v>36</v>
      </c>
      <c r="AX154" s="12" t="s">
        <v>80</v>
      </c>
      <c r="AY154" s="263" t="s">
        <v>170</v>
      </c>
    </row>
    <row r="155" s="12" customFormat="1">
      <c r="A155" s="12"/>
      <c r="B155" s="254"/>
      <c r="C155" s="255"/>
      <c r="D155" s="250" t="s">
        <v>178</v>
      </c>
      <c r="E155" s="256" t="s">
        <v>1</v>
      </c>
      <c r="F155" s="257" t="s">
        <v>418</v>
      </c>
      <c r="G155" s="255"/>
      <c r="H155" s="256" t="s">
        <v>1</v>
      </c>
      <c r="I155" s="258"/>
      <c r="J155" s="255"/>
      <c r="K155" s="255"/>
      <c r="L155" s="259"/>
      <c r="M155" s="260"/>
      <c r="N155" s="261"/>
      <c r="O155" s="261"/>
      <c r="P155" s="261"/>
      <c r="Q155" s="261"/>
      <c r="R155" s="261"/>
      <c r="S155" s="261"/>
      <c r="T155" s="26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63" t="s">
        <v>178</v>
      </c>
      <c r="AU155" s="263" t="s">
        <v>87</v>
      </c>
      <c r="AV155" s="12" t="s">
        <v>87</v>
      </c>
      <c r="AW155" s="12" t="s">
        <v>36</v>
      </c>
      <c r="AX155" s="12" t="s">
        <v>80</v>
      </c>
      <c r="AY155" s="263" t="s">
        <v>170</v>
      </c>
    </row>
    <row r="156" s="12" customFormat="1">
      <c r="A156" s="12"/>
      <c r="B156" s="254"/>
      <c r="C156" s="255"/>
      <c r="D156" s="250" t="s">
        <v>178</v>
      </c>
      <c r="E156" s="256" t="s">
        <v>1</v>
      </c>
      <c r="F156" s="257" t="s">
        <v>419</v>
      </c>
      <c r="G156" s="255"/>
      <c r="H156" s="256" t="s">
        <v>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63" t="s">
        <v>178</v>
      </c>
      <c r="AU156" s="263" t="s">
        <v>87</v>
      </c>
      <c r="AV156" s="12" t="s">
        <v>87</v>
      </c>
      <c r="AW156" s="12" t="s">
        <v>36</v>
      </c>
      <c r="AX156" s="12" t="s">
        <v>80</v>
      </c>
      <c r="AY156" s="263" t="s">
        <v>170</v>
      </c>
    </row>
    <row r="157" s="12" customFormat="1">
      <c r="A157" s="12"/>
      <c r="B157" s="254"/>
      <c r="C157" s="255"/>
      <c r="D157" s="250" t="s">
        <v>178</v>
      </c>
      <c r="E157" s="256" t="s">
        <v>1</v>
      </c>
      <c r="F157" s="257" t="s">
        <v>420</v>
      </c>
      <c r="G157" s="255"/>
      <c r="H157" s="256" t="s">
        <v>1</v>
      </c>
      <c r="I157" s="258"/>
      <c r="J157" s="255"/>
      <c r="K157" s="255"/>
      <c r="L157" s="259"/>
      <c r="M157" s="260"/>
      <c r="N157" s="261"/>
      <c r="O157" s="261"/>
      <c r="P157" s="261"/>
      <c r="Q157" s="261"/>
      <c r="R157" s="261"/>
      <c r="S157" s="261"/>
      <c r="T157" s="26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63" t="s">
        <v>178</v>
      </c>
      <c r="AU157" s="263" t="s">
        <v>87</v>
      </c>
      <c r="AV157" s="12" t="s">
        <v>87</v>
      </c>
      <c r="AW157" s="12" t="s">
        <v>36</v>
      </c>
      <c r="AX157" s="12" t="s">
        <v>80</v>
      </c>
      <c r="AY157" s="263" t="s">
        <v>170</v>
      </c>
    </row>
    <row r="158" s="12" customFormat="1">
      <c r="A158" s="12"/>
      <c r="B158" s="254"/>
      <c r="C158" s="255"/>
      <c r="D158" s="250" t="s">
        <v>178</v>
      </c>
      <c r="E158" s="256" t="s">
        <v>1</v>
      </c>
      <c r="F158" s="257" t="s">
        <v>421</v>
      </c>
      <c r="G158" s="255"/>
      <c r="H158" s="256" t="s">
        <v>1</v>
      </c>
      <c r="I158" s="258"/>
      <c r="J158" s="255"/>
      <c r="K158" s="255"/>
      <c r="L158" s="259"/>
      <c r="M158" s="260"/>
      <c r="N158" s="261"/>
      <c r="O158" s="261"/>
      <c r="P158" s="261"/>
      <c r="Q158" s="261"/>
      <c r="R158" s="261"/>
      <c r="S158" s="261"/>
      <c r="T158" s="26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3" t="s">
        <v>178</v>
      </c>
      <c r="AU158" s="263" t="s">
        <v>87</v>
      </c>
      <c r="AV158" s="12" t="s">
        <v>87</v>
      </c>
      <c r="AW158" s="12" t="s">
        <v>36</v>
      </c>
      <c r="AX158" s="12" t="s">
        <v>80</v>
      </c>
      <c r="AY158" s="263" t="s">
        <v>170</v>
      </c>
    </row>
    <row r="159" s="12" customFormat="1">
      <c r="A159" s="12"/>
      <c r="B159" s="254"/>
      <c r="C159" s="255"/>
      <c r="D159" s="250" t="s">
        <v>178</v>
      </c>
      <c r="E159" s="256" t="s">
        <v>1</v>
      </c>
      <c r="F159" s="257" t="s">
        <v>422</v>
      </c>
      <c r="G159" s="255"/>
      <c r="H159" s="256" t="s">
        <v>1</v>
      </c>
      <c r="I159" s="258"/>
      <c r="J159" s="255"/>
      <c r="K159" s="255"/>
      <c r="L159" s="259"/>
      <c r="M159" s="260"/>
      <c r="N159" s="261"/>
      <c r="O159" s="261"/>
      <c r="P159" s="261"/>
      <c r="Q159" s="261"/>
      <c r="R159" s="261"/>
      <c r="S159" s="261"/>
      <c r="T159" s="26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63" t="s">
        <v>178</v>
      </c>
      <c r="AU159" s="263" t="s">
        <v>87</v>
      </c>
      <c r="AV159" s="12" t="s">
        <v>87</v>
      </c>
      <c r="AW159" s="12" t="s">
        <v>36</v>
      </c>
      <c r="AX159" s="12" t="s">
        <v>80</v>
      </c>
      <c r="AY159" s="263" t="s">
        <v>170</v>
      </c>
    </row>
    <row r="160" s="12" customFormat="1">
      <c r="A160" s="12"/>
      <c r="B160" s="254"/>
      <c r="C160" s="255"/>
      <c r="D160" s="250" t="s">
        <v>178</v>
      </c>
      <c r="E160" s="256" t="s">
        <v>1</v>
      </c>
      <c r="F160" s="257" t="s">
        <v>423</v>
      </c>
      <c r="G160" s="255"/>
      <c r="H160" s="256" t="s">
        <v>1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63" t="s">
        <v>178</v>
      </c>
      <c r="AU160" s="263" t="s">
        <v>87</v>
      </c>
      <c r="AV160" s="12" t="s">
        <v>87</v>
      </c>
      <c r="AW160" s="12" t="s">
        <v>36</v>
      </c>
      <c r="AX160" s="12" t="s">
        <v>80</v>
      </c>
      <c r="AY160" s="263" t="s">
        <v>170</v>
      </c>
    </row>
    <row r="161" s="12" customFormat="1">
      <c r="A161" s="12"/>
      <c r="B161" s="254"/>
      <c r="C161" s="255"/>
      <c r="D161" s="250" t="s">
        <v>178</v>
      </c>
      <c r="E161" s="256" t="s">
        <v>1</v>
      </c>
      <c r="F161" s="257" t="s">
        <v>424</v>
      </c>
      <c r="G161" s="255"/>
      <c r="H161" s="256" t="s">
        <v>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3" t="s">
        <v>178</v>
      </c>
      <c r="AU161" s="263" t="s">
        <v>87</v>
      </c>
      <c r="AV161" s="12" t="s">
        <v>87</v>
      </c>
      <c r="AW161" s="12" t="s">
        <v>36</v>
      </c>
      <c r="AX161" s="12" t="s">
        <v>80</v>
      </c>
      <c r="AY161" s="263" t="s">
        <v>170</v>
      </c>
    </row>
    <row r="162" s="12" customFormat="1">
      <c r="A162" s="12"/>
      <c r="B162" s="254"/>
      <c r="C162" s="255"/>
      <c r="D162" s="250" t="s">
        <v>178</v>
      </c>
      <c r="E162" s="256" t="s">
        <v>1</v>
      </c>
      <c r="F162" s="257" t="s">
        <v>425</v>
      </c>
      <c r="G162" s="255"/>
      <c r="H162" s="256" t="s">
        <v>1</v>
      </c>
      <c r="I162" s="258"/>
      <c r="J162" s="255"/>
      <c r="K162" s="255"/>
      <c r="L162" s="259"/>
      <c r="M162" s="260"/>
      <c r="N162" s="261"/>
      <c r="O162" s="261"/>
      <c r="P162" s="261"/>
      <c r="Q162" s="261"/>
      <c r="R162" s="261"/>
      <c r="S162" s="261"/>
      <c r="T162" s="26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63" t="s">
        <v>178</v>
      </c>
      <c r="AU162" s="263" t="s">
        <v>87</v>
      </c>
      <c r="AV162" s="12" t="s">
        <v>87</v>
      </c>
      <c r="AW162" s="12" t="s">
        <v>36</v>
      </c>
      <c r="AX162" s="12" t="s">
        <v>80</v>
      </c>
      <c r="AY162" s="263" t="s">
        <v>170</v>
      </c>
    </row>
    <row r="163" s="12" customFormat="1">
      <c r="A163" s="12"/>
      <c r="B163" s="254"/>
      <c r="C163" s="255"/>
      <c r="D163" s="250" t="s">
        <v>178</v>
      </c>
      <c r="E163" s="256" t="s">
        <v>1</v>
      </c>
      <c r="F163" s="257" t="s">
        <v>426</v>
      </c>
      <c r="G163" s="255"/>
      <c r="H163" s="256" t="s">
        <v>1</v>
      </c>
      <c r="I163" s="258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63" t="s">
        <v>178</v>
      </c>
      <c r="AU163" s="263" t="s">
        <v>87</v>
      </c>
      <c r="AV163" s="12" t="s">
        <v>87</v>
      </c>
      <c r="AW163" s="12" t="s">
        <v>36</v>
      </c>
      <c r="AX163" s="12" t="s">
        <v>80</v>
      </c>
      <c r="AY163" s="263" t="s">
        <v>170</v>
      </c>
    </row>
    <row r="164" s="13" customFormat="1">
      <c r="A164" s="13"/>
      <c r="B164" s="264"/>
      <c r="C164" s="265"/>
      <c r="D164" s="250" t="s">
        <v>178</v>
      </c>
      <c r="E164" s="266" t="s">
        <v>1</v>
      </c>
      <c r="F164" s="267" t="s">
        <v>427</v>
      </c>
      <c r="G164" s="265"/>
      <c r="H164" s="268">
        <v>703.15999999999997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4" t="s">
        <v>178</v>
      </c>
      <c r="AU164" s="274" t="s">
        <v>87</v>
      </c>
      <c r="AV164" s="13" t="s">
        <v>89</v>
      </c>
      <c r="AW164" s="13" t="s">
        <v>36</v>
      </c>
      <c r="AX164" s="13" t="s">
        <v>80</v>
      </c>
      <c r="AY164" s="274" t="s">
        <v>170</v>
      </c>
    </row>
    <row r="165" s="12" customFormat="1">
      <c r="A165" s="12"/>
      <c r="B165" s="254"/>
      <c r="C165" s="255"/>
      <c r="D165" s="250" t="s">
        <v>178</v>
      </c>
      <c r="E165" s="256" t="s">
        <v>1</v>
      </c>
      <c r="F165" s="257" t="s">
        <v>428</v>
      </c>
      <c r="G165" s="255"/>
      <c r="H165" s="256" t="s">
        <v>1</v>
      </c>
      <c r="I165" s="258"/>
      <c r="J165" s="255"/>
      <c r="K165" s="255"/>
      <c r="L165" s="259"/>
      <c r="M165" s="260"/>
      <c r="N165" s="261"/>
      <c r="O165" s="261"/>
      <c r="P165" s="261"/>
      <c r="Q165" s="261"/>
      <c r="R165" s="261"/>
      <c r="S165" s="261"/>
      <c r="T165" s="26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63" t="s">
        <v>178</v>
      </c>
      <c r="AU165" s="263" t="s">
        <v>87</v>
      </c>
      <c r="AV165" s="12" t="s">
        <v>87</v>
      </c>
      <c r="AW165" s="12" t="s">
        <v>36</v>
      </c>
      <c r="AX165" s="12" t="s">
        <v>80</v>
      </c>
      <c r="AY165" s="263" t="s">
        <v>170</v>
      </c>
    </row>
    <row r="166" s="13" customFormat="1">
      <c r="A166" s="13"/>
      <c r="B166" s="264"/>
      <c r="C166" s="265"/>
      <c r="D166" s="250" t="s">
        <v>178</v>
      </c>
      <c r="E166" s="266" t="s">
        <v>1</v>
      </c>
      <c r="F166" s="267" t="s">
        <v>429</v>
      </c>
      <c r="G166" s="265"/>
      <c r="H166" s="268">
        <v>147.96000000000001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4" t="s">
        <v>178</v>
      </c>
      <c r="AU166" s="274" t="s">
        <v>87</v>
      </c>
      <c r="AV166" s="13" t="s">
        <v>89</v>
      </c>
      <c r="AW166" s="13" t="s">
        <v>36</v>
      </c>
      <c r="AX166" s="13" t="s">
        <v>80</v>
      </c>
      <c r="AY166" s="274" t="s">
        <v>170</v>
      </c>
    </row>
    <row r="167" s="14" customFormat="1">
      <c r="A167" s="14"/>
      <c r="B167" s="275"/>
      <c r="C167" s="276"/>
      <c r="D167" s="250" t="s">
        <v>178</v>
      </c>
      <c r="E167" s="277" t="s">
        <v>1</v>
      </c>
      <c r="F167" s="278" t="s">
        <v>186</v>
      </c>
      <c r="G167" s="276"/>
      <c r="H167" s="279">
        <v>851.12</v>
      </c>
      <c r="I167" s="280"/>
      <c r="J167" s="276"/>
      <c r="K167" s="276"/>
      <c r="L167" s="281"/>
      <c r="M167" s="282"/>
      <c r="N167" s="283"/>
      <c r="O167" s="283"/>
      <c r="P167" s="283"/>
      <c r="Q167" s="283"/>
      <c r="R167" s="283"/>
      <c r="S167" s="283"/>
      <c r="T167" s="28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5" t="s">
        <v>178</v>
      </c>
      <c r="AU167" s="285" t="s">
        <v>87</v>
      </c>
      <c r="AV167" s="14" t="s">
        <v>175</v>
      </c>
      <c r="AW167" s="14" t="s">
        <v>36</v>
      </c>
      <c r="AX167" s="14" t="s">
        <v>87</v>
      </c>
      <c r="AY167" s="285" t="s">
        <v>170</v>
      </c>
    </row>
    <row r="168" s="2" customFormat="1" ht="16.5" customHeight="1">
      <c r="A168" s="38"/>
      <c r="B168" s="39"/>
      <c r="C168" s="236" t="s">
        <v>200</v>
      </c>
      <c r="D168" s="236" t="s">
        <v>171</v>
      </c>
      <c r="E168" s="237" t="s">
        <v>415</v>
      </c>
      <c r="F168" s="238" t="s">
        <v>416</v>
      </c>
      <c r="G168" s="239" t="s">
        <v>229</v>
      </c>
      <c r="H168" s="240">
        <v>4080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45</v>
      </c>
      <c r="O168" s="91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175</v>
      </c>
      <c r="AT168" s="248" t="s">
        <v>171</v>
      </c>
      <c r="AU168" s="248" t="s">
        <v>87</v>
      </c>
      <c r="AY168" s="17" t="s">
        <v>170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87</v>
      </c>
      <c r="BK168" s="249">
        <f>ROUND(I168*H168,2)</f>
        <v>0</v>
      </c>
      <c r="BL168" s="17" t="s">
        <v>175</v>
      </c>
      <c r="BM168" s="248" t="s">
        <v>236</v>
      </c>
    </row>
    <row r="169" s="2" customFormat="1">
      <c r="A169" s="38"/>
      <c r="B169" s="39"/>
      <c r="C169" s="40"/>
      <c r="D169" s="250" t="s">
        <v>176</v>
      </c>
      <c r="E169" s="40"/>
      <c r="F169" s="251" t="s">
        <v>417</v>
      </c>
      <c r="G169" s="40"/>
      <c r="H169" s="40"/>
      <c r="I169" s="154"/>
      <c r="J169" s="40"/>
      <c r="K169" s="40"/>
      <c r="L169" s="44"/>
      <c r="M169" s="252"/>
      <c r="N169" s="25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176</v>
      </c>
      <c r="AU169" s="17" t="s">
        <v>87</v>
      </c>
    </row>
    <row r="170" s="12" customFormat="1">
      <c r="A170" s="12"/>
      <c r="B170" s="254"/>
      <c r="C170" s="255"/>
      <c r="D170" s="250" t="s">
        <v>178</v>
      </c>
      <c r="E170" s="256" t="s">
        <v>1</v>
      </c>
      <c r="F170" s="257" t="s">
        <v>297</v>
      </c>
      <c r="G170" s="255"/>
      <c r="H170" s="256" t="s">
        <v>1</v>
      </c>
      <c r="I170" s="258"/>
      <c r="J170" s="255"/>
      <c r="K170" s="255"/>
      <c r="L170" s="259"/>
      <c r="M170" s="260"/>
      <c r="N170" s="261"/>
      <c r="O170" s="261"/>
      <c r="P170" s="261"/>
      <c r="Q170" s="261"/>
      <c r="R170" s="261"/>
      <c r="S170" s="261"/>
      <c r="T170" s="26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63" t="s">
        <v>178</v>
      </c>
      <c r="AU170" s="263" t="s">
        <v>87</v>
      </c>
      <c r="AV170" s="12" t="s">
        <v>87</v>
      </c>
      <c r="AW170" s="12" t="s">
        <v>36</v>
      </c>
      <c r="AX170" s="12" t="s">
        <v>80</v>
      </c>
      <c r="AY170" s="263" t="s">
        <v>170</v>
      </c>
    </row>
    <row r="171" s="12" customFormat="1">
      <c r="A171" s="12"/>
      <c r="B171" s="254"/>
      <c r="C171" s="255"/>
      <c r="D171" s="250" t="s">
        <v>178</v>
      </c>
      <c r="E171" s="256" t="s">
        <v>1</v>
      </c>
      <c r="F171" s="257" t="s">
        <v>430</v>
      </c>
      <c r="G171" s="255"/>
      <c r="H171" s="256" t="s">
        <v>1</v>
      </c>
      <c r="I171" s="258"/>
      <c r="J171" s="255"/>
      <c r="K171" s="255"/>
      <c r="L171" s="259"/>
      <c r="M171" s="260"/>
      <c r="N171" s="261"/>
      <c r="O171" s="261"/>
      <c r="P171" s="261"/>
      <c r="Q171" s="261"/>
      <c r="R171" s="261"/>
      <c r="S171" s="261"/>
      <c r="T171" s="26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63" t="s">
        <v>178</v>
      </c>
      <c r="AU171" s="263" t="s">
        <v>87</v>
      </c>
      <c r="AV171" s="12" t="s">
        <v>87</v>
      </c>
      <c r="AW171" s="12" t="s">
        <v>36</v>
      </c>
      <c r="AX171" s="12" t="s">
        <v>80</v>
      </c>
      <c r="AY171" s="263" t="s">
        <v>170</v>
      </c>
    </row>
    <row r="172" s="12" customFormat="1">
      <c r="A172" s="12"/>
      <c r="B172" s="254"/>
      <c r="C172" s="255"/>
      <c r="D172" s="250" t="s">
        <v>178</v>
      </c>
      <c r="E172" s="256" t="s">
        <v>1</v>
      </c>
      <c r="F172" s="257" t="s">
        <v>431</v>
      </c>
      <c r="G172" s="255"/>
      <c r="H172" s="256" t="s">
        <v>1</v>
      </c>
      <c r="I172" s="258"/>
      <c r="J172" s="255"/>
      <c r="K172" s="255"/>
      <c r="L172" s="259"/>
      <c r="M172" s="260"/>
      <c r="N172" s="261"/>
      <c r="O172" s="261"/>
      <c r="P172" s="261"/>
      <c r="Q172" s="261"/>
      <c r="R172" s="261"/>
      <c r="S172" s="261"/>
      <c r="T172" s="26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63" t="s">
        <v>178</v>
      </c>
      <c r="AU172" s="263" t="s">
        <v>87</v>
      </c>
      <c r="AV172" s="12" t="s">
        <v>87</v>
      </c>
      <c r="AW172" s="12" t="s">
        <v>36</v>
      </c>
      <c r="AX172" s="12" t="s">
        <v>80</v>
      </c>
      <c r="AY172" s="263" t="s">
        <v>170</v>
      </c>
    </row>
    <row r="173" s="12" customFormat="1">
      <c r="A173" s="12"/>
      <c r="B173" s="254"/>
      <c r="C173" s="255"/>
      <c r="D173" s="250" t="s">
        <v>178</v>
      </c>
      <c r="E173" s="256" t="s">
        <v>1</v>
      </c>
      <c r="F173" s="257" t="s">
        <v>420</v>
      </c>
      <c r="G173" s="255"/>
      <c r="H173" s="256" t="s">
        <v>1</v>
      </c>
      <c r="I173" s="258"/>
      <c r="J173" s="255"/>
      <c r="K173" s="255"/>
      <c r="L173" s="259"/>
      <c r="M173" s="260"/>
      <c r="N173" s="261"/>
      <c r="O173" s="261"/>
      <c r="P173" s="261"/>
      <c r="Q173" s="261"/>
      <c r="R173" s="261"/>
      <c r="S173" s="261"/>
      <c r="T173" s="26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63" t="s">
        <v>178</v>
      </c>
      <c r="AU173" s="263" t="s">
        <v>87</v>
      </c>
      <c r="AV173" s="12" t="s">
        <v>87</v>
      </c>
      <c r="AW173" s="12" t="s">
        <v>36</v>
      </c>
      <c r="AX173" s="12" t="s">
        <v>80</v>
      </c>
      <c r="AY173" s="263" t="s">
        <v>170</v>
      </c>
    </row>
    <row r="174" s="12" customFormat="1">
      <c r="A174" s="12"/>
      <c r="B174" s="254"/>
      <c r="C174" s="255"/>
      <c r="D174" s="250" t="s">
        <v>178</v>
      </c>
      <c r="E174" s="256" t="s">
        <v>1</v>
      </c>
      <c r="F174" s="257" t="s">
        <v>421</v>
      </c>
      <c r="G174" s="255"/>
      <c r="H174" s="256" t="s">
        <v>1</v>
      </c>
      <c r="I174" s="258"/>
      <c r="J174" s="255"/>
      <c r="K174" s="255"/>
      <c r="L174" s="259"/>
      <c r="M174" s="260"/>
      <c r="N174" s="261"/>
      <c r="O174" s="261"/>
      <c r="P174" s="261"/>
      <c r="Q174" s="261"/>
      <c r="R174" s="261"/>
      <c r="S174" s="261"/>
      <c r="T174" s="26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3" t="s">
        <v>178</v>
      </c>
      <c r="AU174" s="263" t="s">
        <v>87</v>
      </c>
      <c r="AV174" s="12" t="s">
        <v>87</v>
      </c>
      <c r="AW174" s="12" t="s">
        <v>36</v>
      </c>
      <c r="AX174" s="12" t="s">
        <v>80</v>
      </c>
      <c r="AY174" s="263" t="s">
        <v>170</v>
      </c>
    </row>
    <row r="175" s="12" customFormat="1">
      <c r="A175" s="12"/>
      <c r="B175" s="254"/>
      <c r="C175" s="255"/>
      <c r="D175" s="250" t="s">
        <v>178</v>
      </c>
      <c r="E175" s="256" t="s">
        <v>1</v>
      </c>
      <c r="F175" s="257" t="s">
        <v>422</v>
      </c>
      <c r="G175" s="255"/>
      <c r="H175" s="256" t="s">
        <v>1</v>
      </c>
      <c r="I175" s="258"/>
      <c r="J175" s="255"/>
      <c r="K175" s="255"/>
      <c r="L175" s="259"/>
      <c r="M175" s="260"/>
      <c r="N175" s="261"/>
      <c r="O175" s="261"/>
      <c r="P175" s="261"/>
      <c r="Q175" s="261"/>
      <c r="R175" s="261"/>
      <c r="S175" s="261"/>
      <c r="T175" s="26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63" t="s">
        <v>178</v>
      </c>
      <c r="AU175" s="263" t="s">
        <v>87</v>
      </c>
      <c r="AV175" s="12" t="s">
        <v>87</v>
      </c>
      <c r="AW175" s="12" t="s">
        <v>36</v>
      </c>
      <c r="AX175" s="12" t="s">
        <v>80</v>
      </c>
      <c r="AY175" s="263" t="s">
        <v>170</v>
      </c>
    </row>
    <row r="176" s="12" customFormat="1">
      <c r="A176" s="12"/>
      <c r="B176" s="254"/>
      <c r="C176" s="255"/>
      <c r="D176" s="250" t="s">
        <v>178</v>
      </c>
      <c r="E176" s="256" t="s">
        <v>1</v>
      </c>
      <c r="F176" s="257" t="s">
        <v>423</v>
      </c>
      <c r="G176" s="255"/>
      <c r="H176" s="256" t="s">
        <v>1</v>
      </c>
      <c r="I176" s="258"/>
      <c r="J176" s="255"/>
      <c r="K176" s="255"/>
      <c r="L176" s="259"/>
      <c r="M176" s="260"/>
      <c r="N176" s="261"/>
      <c r="O176" s="261"/>
      <c r="P176" s="261"/>
      <c r="Q176" s="261"/>
      <c r="R176" s="261"/>
      <c r="S176" s="261"/>
      <c r="T176" s="26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63" t="s">
        <v>178</v>
      </c>
      <c r="AU176" s="263" t="s">
        <v>87</v>
      </c>
      <c r="AV176" s="12" t="s">
        <v>87</v>
      </c>
      <c r="AW176" s="12" t="s">
        <v>36</v>
      </c>
      <c r="AX176" s="12" t="s">
        <v>80</v>
      </c>
      <c r="AY176" s="263" t="s">
        <v>170</v>
      </c>
    </row>
    <row r="177" s="12" customFormat="1">
      <c r="A177" s="12"/>
      <c r="B177" s="254"/>
      <c r="C177" s="255"/>
      <c r="D177" s="250" t="s">
        <v>178</v>
      </c>
      <c r="E177" s="256" t="s">
        <v>1</v>
      </c>
      <c r="F177" s="257" t="s">
        <v>424</v>
      </c>
      <c r="G177" s="255"/>
      <c r="H177" s="256" t="s">
        <v>1</v>
      </c>
      <c r="I177" s="258"/>
      <c r="J177" s="255"/>
      <c r="K177" s="255"/>
      <c r="L177" s="259"/>
      <c r="M177" s="260"/>
      <c r="N177" s="261"/>
      <c r="O177" s="261"/>
      <c r="P177" s="261"/>
      <c r="Q177" s="261"/>
      <c r="R177" s="261"/>
      <c r="S177" s="261"/>
      <c r="T177" s="26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63" t="s">
        <v>178</v>
      </c>
      <c r="AU177" s="263" t="s">
        <v>87</v>
      </c>
      <c r="AV177" s="12" t="s">
        <v>87</v>
      </c>
      <c r="AW177" s="12" t="s">
        <v>36</v>
      </c>
      <c r="AX177" s="12" t="s">
        <v>80</v>
      </c>
      <c r="AY177" s="263" t="s">
        <v>170</v>
      </c>
    </row>
    <row r="178" s="12" customFormat="1">
      <c r="A178" s="12"/>
      <c r="B178" s="254"/>
      <c r="C178" s="255"/>
      <c r="D178" s="250" t="s">
        <v>178</v>
      </c>
      <c r="E178" s="256" t="s">
        <v>1</v>
      </c>
      <c r="F178" s="257" t="s">
        <v>425</v>
      </c>
      <c r="G178" s="255"/>
      <c r="H178" s="256" t="s">
        <v>1</v>
      </c>
      <c r="I178" s="258"/>
      <c r="J178" s="255"/>
      <c r="K178" s="255"/>
      <c r="L178" s="259"/>
      <c r="M178" s="260"/>
      <c r="N178" s="261"/>
      <c r="O178" s="261"/>
      <c r="P178" s="261"/>
      <c r="Q178" s="261"/>
      <c r="R178" s="261"/>
      <c r="S178" s="261"/>
      <c r="T178" s="26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63" t="s">
        <v>178</v>
      </c>
      <c r="AU178" s="263" t="s">
        <v>87</v>
      </c>
      <c r="AV178" s="12" t="s">
        <v>87</v>
      </c>
      <c r="AW178" s="12" t="s">
        <v>36</v>
      </c>
      <c r="AX178" s="12" t="s">
        <v>80</v>
      </c>
      <c r="AY178" s="263" t="s">
        <v>170</v>
      </c>
    </row>
    <row r="179" s="13" customFormat="1">
      <c r="A179" s="13"/>
      <c r="B179" s="264"/>
      <c r="C179" s="265"/>
      <c r="D179" s="250" t="s">
        <v>178</v>
      </c>
      <c r="E179" s="266" t="s">
        <v>1</v>
      </c>
      <c r="F179" s="267" t="s">
        <v>432</v>
      </c>
      <c r="G179" s="265"/>
      <c r="H179" s="268">
        <v>4080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4" t="s">
        <v>178</v>
      </c>
      <c r="AU179" s="274" t="s">
        <v>87</v>
      </c>
      <c r="AV179" s="13" t="s">
        <v>89</v>
      </c>
      <c r="AW179" s="13" t="s">
        <v>36</v>
      </c>
      <c r="AX179" s="13" t="s">
        <v>80</v>
      </c>
      <c r="AY179" s="274" t="s">
        <v>170</v>
      </c>
    </row>
    <row r="180" s="14" customFormat="1">
      <c r="A180" s="14"/>
      <c r="B180" s="275"/>
      <c r="C180" s="276"/>
      <c r="D180" s="250" t="s">
        <v>178</v>
      </c>
      <c r="E180" s="277" t="s">
        <v>1</v>
      </c>
      <c r="F180" s="278" t="s">
        <v>186</v>
      </c>
      <c r="G180" s="276"/>
      <c r="H180" s="279">
        <v>4080</v>
      </c>
      <c r="I180" s="280"/>
      <c r="J180" s="276"/>
      <c r="K180" s="276"/>
      <c r="L180" s="281"/>
      <c r="M180" s="282"/>
      <c r="N180" s="283"/>
      <c r="O180" s="283"/>
      <c r="P180" s="283"/>
      <c r="Q180" s="283"/>
      <c r="R180" s="283"/>
      <c r="S180" s="283"/>
      <c r="T180" s="28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5" t="s">
        <v>178</v>
      </c>
      <c r="AU180" s="285" t="s">
        <v>87</v>
      </c>
      <c r="AV180" s="14" t="s">
        <v>175</v>
      </c>
      <c r="AW180" s="14" t="s">
        <v>36</v>
      </c>
      <c r="AX180" s="14" t="s">
        <v>87</v>
      </c>
      <c r="AY180" s="285" t="s">
        <v>170</v>
      </c>
    </row>
    <row r="181" s="2" customFormat="1" ht="16.5" customHeight="1">
      <c r="A181" s="38"/>
      <c r="B181" s="39"/>
      <c r="C181" s="236" t="s">
        <v>244</v>
      </c>
      <c r="D181" s="236" t="s">
        <v>171</v>
      </c>
      <c r="E181" s="237" t="s">
        <v>415</v>
      </c>
      <c r="F181" s="238" t="s">
        <v>416</v>
      </c>
      <c r="G181" s="239" t="s">
        <v>229</v>
      </c>
      <c r="H181" s="240">
        <v>5030.25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45</v>
      </c>
      <c r="O181" s="91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175</v>
      </c>
      <c r="AT181" s="248" t="s">
        <v>171</v>
      </c>
      <c r="AU181" s="248" t="s">
        <v>87</v>
      </c>
      <c r="AY181" s="17" t="s">
        <v>170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87</v>
      </c>
      <c r="BK181" s="249">
        <f>ROUND(I181*H181,2)</f>
        <v>0</v>
      </c>
      <c r="BL181" s="17" t="s">
        <v>175</v>
      </c>
      <c r="BM181" s="248" t="s">
        <v>247</v>
      </c>
    </row>
    <row r="182" s="2" customFormat="1">
      <c r="A182" s="38"/>
      <c r="B182" s="39"/>
      <c r="C182" s="40"/>
      <c r="D182" s="250" t="s">
        <v>176</v>
      </c>
      <c r="E182" s="40"/>
      <c r="F182" s="251" t="s">
        <v>417</v>
      </c>
      <c r="G182" s="40"/>
      <c r="H182" s="40"/>
      <c r="I182" s="154"/>
      <c r="J182" s="40"/>
      <c r="K182" s="40"/>
      <c r="L182" s="44"/>
      <c r="M182" s="252"/>
      <c r="N182" s="25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176</v>
      </c>
      <c r="AU182" s="17" t="s">
        <v>87</v>
      </c>
    </row>
    <row r="183" s="12" customFormat="1">
      <c r="A183" s="12"/>
      <c r="B183" s="254"/>
      <c r="C183" s="255"/>
      <c r="D183" s="250" t="s">
        <v>178</v>
      </c>
      <c r="E183" s="256" t="s">
        <v>1</v>
      </c>
      <c r="F183" s="257" t="s">
        <v>297</v>
      </c>
      <c r="G183" s="255"/>
      <c r="H183" s="256" t="s">
        <v>1</v>
      </c>
      <c r="I183" s="258"/>
      <c r="J183" s="255"/>
      <c r="K183" s="255"/>
      <c r="L183" s="259"/>
      <c r="M183" s="260"/>
      <c r="N183" s="261"/>
      <c r="O183" s="261"/>
      <c r="P183" s="261"/>
      <c r="Q183" s="261"/>
      <c r="R183" s="261"/>
      <c r="S183" s="261"/>
      <c r="T183" s="26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63" t="s">
        <v>178</v>
      </c>
      <c r="AU183" s="263" t="s">
        <v>87</v>
      </c>
      <c r="AV183" s="12" t="s">
        <v>87</v>
      </c>
      <c r="AW183" s="12" t="s">
        <v>36</v>
      </c>
      <c r="AX183" s="12" t="s">
        <v>80</v>
      </c>
      <c r="AY183" s="263" t="s">
        <v>170</v>
      </c>
    </row>
    <row r="184" s="12" customFormat="1">
      <c r="A184" s="12"/>
      <c r="B184" s="254"/>
      <c r="C184" s="255"/>
      <c r="D184" s="250" t="s">
        <v>178</v>
      </c>
      <c r="E184" s="256" t="s">
        <v>1</v>
      </c>
      <c r="F184" s="257" t="s">
        <v>433</v>
      </c>
      <c r="G184" s="255"/>
      <c r="H184" s="256" t="s">
        <v>1</v>
      </c>
      <c r="I184" s="258"/>
      <c r="J184" s="255"/>
      <c r="K184" s="255"/>
      <c r="L184" s="259"/>
      <c r="M184" s="260"/>
      <c r="N184" s="261"/>
      <c r="O184" s="261"/>
      <c r="P184" s="261"/>
      <c r="Q184" s="261"/>
      <c r="R184" s="261"/>
      <c r="S184" s="261"/>
      <c r="T184" s="26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63" t="s">
        <v>178</v>
      </c>
      <c r="AU184" s="263" t="s">
        <v>87</v>
      </c>
      <c r="AV184" s="12" t="s">
        <v>87</v>
      </c>
      <c r="AW184" s="12" t="s">
        <v>36</v>
      </c>
      <c r="AX184" s="12" t="s">
        <v>80</v>
      </c>
      <c r="AY184" s="263" t="s">
        <v>170</v>
      </c>
    </row>
    <row r="185" s="12" customFormat="1">
      <c r="A185" s="12"/>
      <c r="B185" s="254"/>
      <c r="C185" s="255"/>
      <c r="D185" s="250" t="s">
        <v>178</v>
      </c>
      <c r="E185" s="256" t="s">
        <v>1</v>
      </c>
      <c r="F185" s="257" t="s">
        <v>434</v>
      </c>
      <c r="G185" s="255"/>
      <c r="H185" s="256" t="s">
        <v>1</v>
      </c>
      <c r="I185" s="258"/>
      <c r="J185" s="255"/>
      <c r="K185" s="255"/>
      <c r="L185" s="259"/>
      <c r="M185" s="260"/>
      <c r="N185" s="261"/>
      <c r="O185" s="261"/>
      <c r="P185" s="261"/>
      <c r="Q185" s="261"/>
      <c r="R185" s="261"/>
      <c r="S185" s="261"/>
      <c r="T185" s="26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63" t="s">
        <v>178</v>
      </c>
      <c r="AU185" s="263" t="s">
        <v>87</v>
      </c>
      <c r="AV185" s="12" t="s">
        <v>87</v>
      </c>
      <c r="AW185" s="12" t="s">
        <v>36</v>
      </c>
      <c r="AX185" s="12" t="s">
        <v>80</v>
      </c>
      <c r="AY185" s="263" t="s">
        <v>170</v>
      </c>
    </row>
    <row r="186" s="12" customFormat="1">
      <c r="A186" s="12"/>
      <c r="B186" s="254"/>
      <c r="C186" s="255"/>
      <c r="D186" s="250" t="s">
        <v>178</v>
      </c>
      <c r="E186" s="256" t="s">
        <v>1</v>
      </c>
      <c r="F186" s="257" t="s">
        <v>420</v>
      </c>
      <c r="G186" s="255"/>
      <c r="H186" s="256" t="s">
        <v>1</v>
      </c>
      <c r="I186" s="258"/>
      <c r="J186" s="255"/>
      <c r="K186" s="255"/>
      <c r="L186" s="259"/>
      <c r="M186" s="260"/>
      <c r="N186" s="261"/>
      <c r="O186" s="261"/>
      <c r="P186" s="261"/>
      <c r="Q186" s="261"/>
      <c r="R186" s="261"/>
      <c r="S186" s="261"/>
      <c r="T186" s="26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63" t="s">
        <v>178</v>
      </c>
      <c r="AU186" s="263" t="s">
        <v>87</v>
      </c>
      <c r="AV186" s="12" t="s">
        <v>87</v>
      </c>
      <c r="AW186" s="12" t="s">
        <v>36</v>
      </c>
      <c r="AX186" s="12" t="s">
        <v>80</v>
      </c>
      <c r="AY186" s="263" t="s">
        <v>170</v>
      </c>
    </row>
    <row r="187" s="12" customFormat="1">
      <c r="A187" s="12"/>
      <c r="B187" s="254"/>
      <c r="C187" s="255"/>
      <c r="D187" s="250" t="s">
        <v>178</v>
      </c>
      <c r="E187" s="256" t="s">
        <v>1</v>
      </c>
      <c r="F187" s="257" t="s">
        <v>421</v>
      </c>
      <c r="G187" s="255"/>
      <c r="H187" s="256" t="s">
        <v>1</v>
      </c>
      <c r="I187" s="258"/>
      <c r="J187" s="255"/>
      <c r="K187" s="255"/>
      <c r="L187" s="259"/>
      <c r="M187" s="260"/>
      <c r="N187" s="261"/>
      <c r="O187" s="261"/>
      <c r="P187" s="261"/>
      <c r="Q187" s="261"/>
      <c r="R187" s="261"/>
      <c r="S187" s="261"/>
      <c r="T187" s="26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63" t="s">
        <v>178</v>
      </c>
      <c r="AU187" s="263" t="s">
        <v>87</v>
      </c>
      <c r="AV187" s="12" t="s">
        <v>87</v>
      </c>
      <c r="AW187" s="12" t="s">
        <v>36</v>
      </c>
      <c r="AX187" s="12" t="s">
        <v>80</v>
      </c>
      <c r="AY187" s="263" t="s">
        <v>170</v>
      </c>
    </row>
    <row r="188" s="12" customFormat="1">
      <c r="A188" s="12"/>
      <c r="B188" s="254"/>
      <c r="C188" s="255"/>
      <c r="D188" s="250" t="s">
        <v>178</v>
      </c>
      <c r="E188" s="256" t="s">
        <v>1</v>
      </c>
      <c r="F188" s="257" t="s">
        <v>422</v>
      </c>
      <c r="G188" s="255"/>
      <c r="H188" s="256" t="s">
        <v>1</v>
      </c>
      <c r="I188" s="258"/>
      <c r="J188" s="255"/>
      <c r="K188" s="255"/>
      <c r="L188" s="259"/>
      <c r="M188" s="260"/>
      <c r="N188" s="261"/>
      <c r="O188" s="261"/>
      <c r="P188" s="261"/>
      <c r="Q188" s="261"/>
      <c r="R188" s="261"/>
      <c r="S188" s="261"/>
      <c r="T188" s="26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63" t="s">
        <v>178</v>
      </c>
      <c r="AU188" s="263" t="s">
        <v>87</v>
      </c>
      <c r="AV188" s="12" t="s">
        <v>87</v>
      </c>
      <c r="AW188" s="12" t="s">
        <v>36</v>
      </c>
      <c r="AX188" s="12" t="s">
        <v>80</v>
      </c>
      <c r="AY188" s="263" t="s">
        <v>170</v>
      </c>
    </row>
    <row r="189" s="12" customFormat="1">
      <c r="A189" s="12"/>
      <c r="B189" s="254"/>
      <c r="C189" s="255"/>
      <c r="D189" s="250" t="s">
        <v>178</v>
      </c>
      <c r="E189" s="256" t="s">
        <v>1</v>
      </c>
      <c r="F189" s="257" t="s">
        <v>423</v>
      </c>
      <c r="G189" s="255"/>
      <c r="H189" s="256" t="s">
        <v>1</v>
      </c>
      <c r="I189" s="258"/>
      <c r="J189" s="255"/>
      <c r="K189" s="255"/>
      <c r="L189" s="259"/>
      <c r="M189" s="260"/>
      <c r="N189" s="261"/>
      <c r="O189" s="261"/>
      <c r="P189" s="261"/>
      <c r="Q189" s="261"/>
      <c r="R189" s="261"/>
      <c r="S189" s="261"/>
      <c r="T189" s="26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63" t="s">
        <v>178</v>
      </c>
      <c r="AU189" s="263" t="s">
        <v>87</v>
      </c>
      <c r="AV189" s="12" t="s">
        <v>87</v>
      </c>
      <c r="AW189" s="12" t="s">
        <v>36</v>
      </c>
      <c r="AX189" s="12" t="s">
        <v>80</v>
      </c>
      <c r="AY189" s="263" t="s">
        <v>170</v>
      </c>
    </row>
    <row r="190" s="12" customFormat="1">
      <c r="A190" s="12"/>
      <c r="B190" s="254"/>
      <c r="C190" s="255"/>
      <c r="D190" s="250" t="s">
        <v>178</v>
      </c>
      <c r="E190" s="256" t="s">
        <v>1</v>
      </c>
      <c r="F190" s="257" t="s">
        <v>424</v>
      </c>
      <c r="G190" s="255"/>
      <c r="H190" s="256" t="s">
        <v>1</v>
      </c>
      <c r="I190" s="258"/>
      <c r="J190" s="255"/>
      <c r="K190" s="255"/>
      <c r="L190" s="259"/>
      <c r="M190" s="260"/>
      <c r="N190" s="261"/>
      <c r="O190" s="261"/>
      <c r="P190" s="261"/>
      <c r="Q190" s="261"/>
      <c r="R190" s="261"/>
      <c r="S190" s="261"/>
      <c r="T190" s="26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63" t="s">
        <v>178</v>
      </c>
      <c r="AU190" s="263" t="s">
        <v>87</v>
      </c>
      <c r="AV190" s="12" t="s">
        <v>87</v>
      </c>
      <c r="AW190" s="12" t="s">
        <v>36</v>
      </c>
      <c r="AX190" s="12" t="s">
        <v>80</v>
      </c>
      <c r="AY190" s="263" t="s">
        <v>170</v>
      </c>
    </row>
    <row r="191" s="12" customFormat="1">
      <c r="A191" s="12"/>
      <c r="B191" s="254"/>
      <c r="C191" s="255"/>
      <c r="D191" s="250" t="s">
        <v>178</v>
      </c>
      <c r="E191" s="256" t="s">
        <v>1</v>
      </c>
      <c r="F191" s="257" t="s">
        <v>425</v>
      </c>
      <c r="G191" s="255"/>
      <c r="H191" s="256" t="s">
        <v>1</v>
      </c>
      <c r="I191" s="258"/>
      <c r="J191" s="255"/>
      <c r="K191" s="255"/>
      <c r="L191" s="259"/>
      <c r="M191" s="260"/>
      <c r="N191" s="261"/>
      <c r="O191" s="261"/>
      <c r="P191" s="261"/>
      <c r="Q191" s="261"/>
      <c r="R191" s="261"/>
      <c r="S191" s="261"/>
      <c r="T191" s="26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63" t="s">
        <v>178</v>
      </c>
      <c r="AU191" s="263" t="s">
        <v>87</v>
      </c>
      <c r="AV191" s="12" t="s">
        <v>87</v>
      </c>
      <c r="AW191" s="12" t="s">
        <v>36</v>
      </c>
      <c r="AX191" s="12" t="s">
        <v>80</v>
      </c>
      <c r="AY191" s="263" t="s">
        <v>170</v>
      </c>
    </row>
    <row r="192" s="13" customFormat="1">
      <c r="A192" s="13"/>
      <c r="B192" s="264"/>
      <c r="C192" s="265"/>
      <c r="D192" s="250" t="s">
        <v>178</v>
      </c>
      <c r="E192" s="266" t="s">
        <v>1</v>
      </c>
      <c r="F192" s="267" t="s">
        <v>435</v>
      </c>
      <c r="G192" s="265"/>
      <c r="H192" s="268">
        <v>5030.25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4" t="s">
        <v>178</v>
      </c>
      <c r="AU192" s="274" t="s">
        <v>87</v>
      </c>
      <c r="AV192" s="13" t="s">
        <v>89</v>
      </c>
      <c r="AW192" s="13" t="s">
        <v>36</v>
      </c>
      <c r="AX192" s="13" t="s">
        <v>80</v>
      </c>
      <c r="AY192" s="274" t="s">
        <v>170</v>
      </c>
    </row>
    <row r="193" s="14" customFormat="1">
      <c r="A193" s="14"/>
      <c r="B193" s="275"/>
      <c r="C193" s="276"/>
      <c r="D193" s="250" t="s">
        <v>178</v>
      </c>
      <c r="E193" s="277" t="s">
        <v>1</v>
      </c>
      <c r="F193" s="278" t="s">
        <v>186</v>
      </c>
      <c r="G193" s="276"/>
      <c r="H193" s="279">
        <v>5030.25</v>
      </c>
      <c r="I193" s="280"/>
      <c r="J193" s="276"/>
      <c r="K193" s="276"/>
      <c r="L193" s="281"/>
      <c r="M193" s="282"/>
      <c r="N193" s="283"/>
      <c r="O193" s="283"/>
      <c r="P193" s="283"/>
      <c r="Q193" s="283"/>
      <c r="R193" s="283"/>
      <c r="S193" s="283"/>
      <c r="T193" s="28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85" t="s">
        <v>178</v>
      </c>
      <c r="AU193" s="285" t="s">
        <v>87</v>
      </c>
      <c r="AV193" s="14" t="s">
        <v>175</v>
      </c>
      <c r="AW193" s="14" t="s">
        <v>36</v>
      </c>
      <c r="AX193" s="14" t="s">
        <v>87</v>
      </c>
      <c r="AY193" s="285" t="s">
        <v>170</v>
      </c>
    </row>
    <row r="194" s="2" customFormat="1" ht="21.75" customHeight="1">
      <c r="A194" s="38"/>
      <c r="B194" s="39"/>
      <c r="C194" s="236" t="s">
        <v>214</v>
      </c>
      <c r="D194" s="236" t="s">
        <v>171</v>
      </c>
      <c r="E194" s="237" t="s">
        <v>436</v>
      </c>
      <c r="F194" s="238" t="s">
        <v>437</v>
      </c>
      <c r="G194" s="239" t="s">
        <v>174</v>
      </c>
      <c r="H194" s="240">
        <v>2012.0999999999999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45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175</v>
      </c>
      <c r="AT194" s="248" t="s">
        <v>171</v>
      </c>
      <c r="AU194" s="248" t="s">
        <v>87</v>
      </c>
      <c r="AY194" s="17" t="s">
        <v>170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87</v>
      </c>
      <c r="BK194" s="249">
        <f>ROUND(I194*H194,2)</f>
        <v>0</v>
      </c>
      <c r="BL194" s="17" t="s">
        <v>175</v>
      </c>
      <c r="BM194" s="248" t="s">
        <v>253</v>
      </c>
    </row>
    <row r="195" s="2" customFormat="1">
      <c r="A195" s="38"/>
      <c r="B195" s="39"/>
      <c r="C195" s="40"/>
      <c r="D195" s="250" t="s">
        <v>176</v>
      </c>
      <c r="E195" s="40"/>
      <c r="F195" s="251" t="s">
        <v>438</v>
      </c>
      <c r="G195" s="40"/>
      <c r="H195" s="40"/>
      <c r="I195" s="154"/>
      <c r="J195" s="40"/>
      <c r="K195" s="40"/>
      <c r="L195" s="44"/>
      <c r="M195" s="252"/>
      <c r="N195" s="25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176</v>
      </c>
      <c r="AU195" s="17" t="s">
        <v>87</v>
      </c>
    </row>
    <row r="196" s="12" customFormat="1">
      <c r="A196" s="12"/>
      <c r="B196" s="254"/>
      <c r="C196" s="255"/>
      <c r="D196" s="250" t="s">
        <v>178</v>
      </c>
      <c r="E196" s="256" t="s">
        <v>1</v>
      </c>
      <c r="F196" s="257" t="s">
        <v>297</v>
      </c>
      <c r="G196" s="255"/>
      <c r="H196" s="256" t="s">
        <v>1</v>
      </c>
      <c r="I196" s="258"/>
      <c r="J196" s="255"/>
      <c r="K196" s="255"/>
      <c r="L196" s="259"/>
      <c r="M196" s="260"/>
      <c r="N196" s="261"/>
      <c r="O196" s="261"/>
      <c r="P196" s="261"/>
      <c r="Q196" s="261"/>
      <c r="R196" s="261"/>
      <c r="S196" s="261"/>
      <c r="T196" s="26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63" t="s">
        <v>178</v>
      </c>
      <c r="AU196" s="263" t="s">
        <v>87</v>
      </c>
      <c r="AV196" s="12" t="s">
        <v>87</v>
      </c>
      <c r="AW196" s="12" t="s">
        <v>36</v>
      </c>
      <c r="AX196" s="12" t="s">
        <v>80</v>
      </c>
      <c r="AY196" s="263" t="s">
        <v>170</v>
      </c>
    </row>
    <row r="197" s="12" customFormat="1">
      <c r="A197" s="12"/>
      <c r="B197" s="254"/>
      <c r="C197" s="255"/>
      <c r="D197" s="250" t="s">
        <v>178</v>
      </c>
      <c r="E197" s="256" t="s">
        <v>1</v>
      </c>
      <c r="F197" s="257" t="s">
        <v>433</v>
      </c>
      <c r="G197" s="255"/>
      <c r="H197" s="256" t="s">
        <v>1</v>
      </c>
      <c r="I197" s="258"/>
      <c r="J197" s="255"/>
      <c r="K197" s="255"/>
      <c r="L197" s="259"/>
      <c r="M197" s="260"/>
      <c r="N197" s="261"/>
      <c r="O197" s="261"/>
      <c r="P197" s="261"/>
      <c r="Q197" s="261"/>
      <c r="R197" s="261"/>
      <c r="S197" s="261"/>
      <c r="T197" s="26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63" t="s">
        <v>178</v>
      </c>
      <c r="AU197" s="263" t="s">
        <v>87</v>
      </c>
      <c r="AV197" s="12" t="s">
        <v>87</v>
      </c>
      <c r="AW197" s="12" t="s">
        <v>36</v>
      </c>
      <c r="AX197" s="12" t="s">
        <v>80</v>
      </c>
      <c r="AY197" s="263" t="s">
        <v>170</v>
      </c>
    </row>
    <row r="198" s="12" customFormat="1">
      <c r="A198" s="12"/>
      <c r="B198" s="254"/>
      <c r="C198" s="255"/>
      <c r="D198" s="250" t="s">
        <v>178</v>
      </c>
      <c r="E198" s="256" t="s">
        <v>1</v>
      </c>
      <c r="F198" s="257" t="s">
        <v>439</v>
      </c>
      <c r="G198" s="255"/>
      <c r="H198" s="256" t="s">
        <v>1</v>
      </c>
      <c r="I198" s="258"/>
      <c r="J198" s="255"/>
      <c r="K198" s="255"/>
      <c r="L198" s="259"/>
      <c r="M198" s="260"/>
      <c r="N198" s="261"/>
      <c r="O198" s="261"/>
      <c r="P198" s="261"/>
      <c r="Q198" s="261"/>
      <c r="R198" s="261"/>
      <c r="S198" s="261"/>
      <c r="T198" s="26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63" t="s">
        <v>178</v>
      </c>
      <c r="AU198" s="263" t="s">
        <v>87</v>
      </c>
      <c r="AV198" s="12" t="s">
        <v>87</v>
      </c>
      <c r="AW198" s="12" t="s">
        <v>36</v>
      </c>
      <c r="AX198" s="12" t="s">
        <v>80</v>
      </c>
      <c r="AY198" s="263" t="s">
        <v>170</v>
      </c>
    </row>
    <row r="199" s="12" customFormat="1">
      <c r="A199" s="12"/>
      <c r="B199" s="254"/>
      <c r="C199" s="255"/>
      <c r="D199" s="250" t="s">
        <v>178</v>
      </c>
      <c r="E199" s="256" t="s">
        <v>1</v>
      </c>
      <c r="F199" s="257" t="s">
        <v>440</v>
      </c>
      <c r="G199" s="255"/>
      <c r="H199" s="256" t="s">
        <v>1</v>
      </c>
      <c r="I199" s="258"/>
      <c r="J199" s="255"/>
      <c r="K199" s="255"/>
      <c r="L199" s="259"/>
      <c r="M199" s="260"/>
      <c r="N199" s="261"/>
      <c r="O199" s="261"/>
      <c r="P199" s="261"/>
      <c r="Q199" s="261"/>
      <c r="R199" s="261"/>
      <c r="S199" s="261"/>
      <c r="T199" s="26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63" t="s">
        <v>178</v>
      </c>
      <c r="AU199" s="263" t="s">
        <v>87</v>
      </c>
      <c r="AV199" s="12" t="s">
        <v>87</v>
      </c>
      <c r="AW199" s="12" t="s">
        <v>36</v>
      </c>
      <c r="AX199" s="12" t="s">
        <v>80</v>
      </c>
      <c r="AY199" s="263" t="s">
        <v>170</v>
      </c>
    </row>
    <row r="200" s="12" customFormat="1">
      <c r="A200" s="12"/>
      <c r="B200" s="254"/>
      <c r="C200" s="255"/>
      <c r="D200" s="250" t="s">
        <v>178</v>
      </c>
      <c r="E200" s="256" t="s">
        <v>1</v>
      </c>
      <c r="F200" s="257" t="s">
        <v>366</v>
      </c>
      <c r="G200" s="255"/>
      <c r="H200" s="256" t="s">
        <v>1</v>
      </c>
      <c r="I200" s="258"/>
      <c r="J200" s="255"/>
      <c r="K200" s="255"/>
      <c r="L200" s="259"/>
      <c r="M200" s="260"/>
      <c r="N200" s="261"/>
      <c r="O200" s="261"/>
      <c r="P200" s="261"/>
      <c r="Q200" s="261"/>
      <c r="R200" s="261"/>
      <c r="S200" s="261"/>
      <c r="T200" s="26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63" t="s">
        <v>178</v>
      </c>
      <c r="AU200" s="263" t="s">
        <v>87</v>
      </c>
      <c r="AV200" s="12" t="s">
        <v>87</v>
      </c>
      <c r="AW200" s="12" t="s">
        <v>36</v>
      </c>
      <c r="AX200" s="12" t="s">
        <v>80</v>
      </c>
      <c r="AY200" s="263" t="s">
        <v>170</v>
      </c>
    </row>
    <row r="201" s="12" customFormat="1">
      <c r="A201" s="12"/>
      <c r="B201" s="254"/>
      <c r="C201" s="255"/>
      <c r="D201" s="250" t="s">
        <v>178</v>
      </c>
      <c r="E201" s="256" t="s">
        <v>1</v>
      </c>
      <c r="F201" s="257" t="s">
        <v>367</v>
      </c>
      <c r="G201" s="255"/>
      <c r="H201" s="256" t="s">
        <v>1</v>
      </c>
      <c r="I201" s="258"/>
      <c r="J201" s="255"/>
      <c r="K201" s="255"/>
      <c r="L201" s="259"/>
      <c r="M201" s="260"/>
      <c r="N201" s="261"/>
      <c r="O201" s="261"/>
      <c r="P201" s="261"/>
      <c r="Q201" s="261"/>
      <c r="R201" s="261"/>
      <c r="S201" s="261"/>
      <c r="T201" s="26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63" t="s">
        <v>178</v>
      </c>
      <c r="AU201" s="263" t="s">
        <v>87</v>
      </c>
      <c r="AV201" s="12" t="s">
        <v>87</v>
      </c>
      <c r="AW201" s="12" t="s">
        <v>36</v>
      </c>
      <c r="AX201" s="12" t="s">
        <v>80</v>
      </c>
      <c r="AY201" s="263" t="s">
        <v>170</v>
      </c>
    </row>
    <row r="202" s="12" customFormat="1">
      <c r="A202" s="12"/>
      <c r="B202" s="254"/>
      <c r="C202" s="255"/>
      <c r="D202" s="250" t="s">
        <v>178</v>
      </c>
      <c r="E202" s="256" t="s">
        <v>1</v>
      </c>
      <c r="F202" s="257" t="s">
        <v>368</v>
      </c>
      <c r="G202" s="255"/>
      <c r="H202" s="256" t="s">
        <v>1</v>
      </c>
      <c r="I202" s="258"/>
      <c r="J202" s="255"/>
      <c r="K202" s="255"/>
      <c r="L202" s="259"/>
      <c r="M202" s="260"/>
      <c r="N202" s="261"/>
      <c r="O202" s="261"/>
      <c r="P202" s="261"/>
      <c r="Q202" s="261"/>
      <c r="R202" s="261"/>
      <c r="S202" s="261"/>
      <c r="T202" s="26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63" t="s">
        <v>178</v>
      </c>
      <c r="AU202" s="263" t="s">
        <v>87</v>
      </c>
      <c r="AV202" s="12" t="s">
        <v>87</v>
      </c>
      <c r="AW202" s="12" t="s">
        <v>36</v>
      </c>
      <c r="AX202" s="12" t="s">
        <v>80</v>
      </c>
      <c r="AY202" s="263" t="s">
        <v>170</v>
      </c>
    </row>
    <row r="203" s="12" customFormat="1">
      <c r="A203" s="12"/>
      <c r="B203" s="254"/>
      <c r="C203" s="255"/>
      <c r="D203" s="250" t="s">
        <v>178</v>
      </c>
      <c r="E203" s="256" t="s">
        <v>1</v>
      </c>
      <c r="F203" s="257" t="s">
        <v>369</v>
      </c>
      <c r="G203" s="255"/>
      <c r="H203" s="256" t="s">
        <v>1</v>
      </c>
      <c r="I203" s="258"/>
      <c r="J203" s="255"/>
      <c r="K203" s="255"/>
      <c r="L203" s="259"/>
      <c r="M203" s="260"/>
      <c r="N203" s="261"/>
      <c r="O203" s="261"/>
      <c r="P203" s="261"/>
      <c r="Q203" s="261"/>
      <c r="R203" s="261"/>
      <c r="S203" s="261"/>
      <c r="T203" s="26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63" t="s">
        <v>178</v>
      </c>
      <c r="AU203" s="263" t="s">
        <v>87</v>
      </c>
      <c r="AV203" s="12" t="s">
        <v>87</v>
      </c>
      <c r="AW203" s="12" t="s">
        <v>36</v>
      </c>
      <c r="AX203" s="12" t="s">
        <v>80</v>
      </c>
      <c r="AY203" s="263" t="s">
        <v>170</v>
      </c>
    </row>
    <row r="204" s="13" customFormat="1">
      <c r="A204" s="13"/>
      <c r="B204" s="264"/>
      <c r="C204" s="265"/>
      <c r="D204" s="250" t="s">
        <v>178</v>
      </c>
      <c r="E204" s="266" t="s">
        <v>1</v>
      </c>
      <c r="F204" s="267" t="s">
        <v>441</v>
      </c>
      <c r="G204" s="265"/>
      <c r="H204" s="268">
        <v>2012.0999999999999</v>
      </c>
      <c r="I204" s="269"/>
      <c r="J204" s="265"/>
      <c r="K204" s="265"/>
      <c r="L204" s="270"/>
      <c r="M204" s="271"/>
      <c r="N204" s="272"/>
      <c r="O204" s="272"/>
      <c r="P204" s="272"/>
      <c r="Q204" s="272"/>
      <c r="R204" s="272"/>
      <c r="S204" s="272"/>
      <c r="T204" s="27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4" t="s">
        <v>178</v>
      </c>
      <c r="AU204" s="274" t="s">
        <v>87</v>
      </c>
      <c r="AV204" s="13" t="s">
        <v>89</v>
      </c>
      <c r="AW204" s="13" t="s">
        <v>36</v>
      </c>
      <c r="AX204" s="13" t="s">
        <v>80</v>
      </c>
      <c r="AY204" s="274" t="s">
        <v>170</v>
      </c>
    </row>
    <row r="205" s="14" customFormat="1">
      <c r="A205" s="14"/>
      <c r="B205" s="275"/>
      <c r="C205" s="276"/>
      <c r="D205" s="250" t="s">
        <v>178</v>
      </c>
      <c r="E205" s="277" t="s">
        <v>1</v>
      </c>
      <c r="F205" s="278" t="s">
        <v>186</v>
      </c>
      <c r="G205" s="276"/>
      <c r="H205" s="279">
        <v>2012.0999999999999</v>
      </c>
      <c r="I205" s="280"/>
      <c r="J205" s="276"/>
      <c r="K205" s="276"/>
      <c r="L205" s="281"/>
      <c r="M205" s="282"/>
      <c r="N205" s="283"/>
      <c r="O205" s="283"/>
      <c r="P205" s="283"/>
      <c r="Q205" s="283"/>
      <c r="R205" s="283"/>
      <c r="S205" s="283"/>
      <c r="T205" s="28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85" t="s">
        <v>178</v>
      </c>
      <c r="AU205" s="285" t="s">
        <v>87</v>
      </c>
      <c r="AV205" s="14" t="s">
        <v>175</v>
      </c>
      <c r="AW205" s="14" t="s">
        <v>36</v>
      </c>
      <c r="AX205" s="14" t="s">
        <v>87</v>
      </c>
      <c r="AY205" s="285" t="s">
        <v>170</v>
      </c>
    </row>
    <row r="206" s="2" customFormat="1" ht="21.75" customHeight="1">
      <c r="A206" s="38"/>
      <c r="B206" s="39"/>
      <c r="C206" s="236" t="s">
        <v>256</v>
      </c>
      <c r="D206" s="236" t="s">
        <v>171</v>
      </c>
      <c r="E206" s="237" t="s">
        <v>442</v>
      </c>
      <c r="F206" s="238" t="s">
        <v>443</v>
      </c>
      <c r="G206" s="239" t="s">
        <v>229</v>
      </c>
      <c r="H206" s="240">
        <v>135.75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45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175</v>
      </c>
      <c r="AT206" s="248" t="s">
        <v>171</v>
      </c>
      <c r="AU206" s="248" t="s">
        <v>87</v>
      </c>
      <c r="AY206" s="17" t="s">
        <v>170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87</v>
      </c>
      <c r="BK206" s="249">
        <f>ROUND(I206*H206,2)</f>
        <v>0</v>
      </c>
      <c r="BL206" s="17" t="s">
        <v>175</v>
      </c>
      <c r="BM206" s="248" t="s">
        <v>259</v>
      </c>
    </row>
    <row r="207" s="2" customFormat="1">
      <c r="A207" s="38"/>
      <c r="B207" s="39"/>
      <c r="C207" s="40"/>
      <c r="D207" s="250" t="s">
        <v>176</v>
      </c>
      <c r="E207" s="40"/>
      <c r="F207" s="251" t="s">
        <v>444</v>
      </c>
      <c r="G207" s="40"/>
      <c r="H207" s="40"/>
      <c r="I207" s="154"/>
      <c r="J207" s="40"/>
      <c r="K207" s="40"/>
      <c r="L207" s="44"/>
      <c r="M207" s="252"/>
      <c r="N207" s="25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176</v>
      </c>
      <c r="AU207" s="17" t="s">
        <v>87</v>
      </c>
    </row>
    <row r="208" s="12" customFormat="1">
      <c r="A208" s="12"/>
      <c r="B208" s="254"/>
      <c r="C208" s="255"/>
      <c r="D208" s="250" t="s">
        <v>178</v>
      </c>
      <c r="E208" s="256" t="s">
        <v>1</v>
      </c>
      <c r="F208" s="257" t="s">
        <v>297</v>
      </c>
      <c r="G208" s="255"/>
      <c r="H208" s="256" t="s">
        <v>1</v>
      </c>
      <c r="I208" s="258"/>
      <c r="J208" s="255"/>
      <c r="K208" s="255"/>
      <c r="L208" s="259"/>
      <c r="M208" s="260"/>
      <c r="N208" s="261"/>
      <c r="O208" s="261"/>
      <c r="P208" s="261"/>
      <c r="Q208" s="261"/>
      <c r="R208" s="261"/>
      <c r="S208" s="261"/>
      <c r="T208" s="26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63" t="s">
        <v>178</v>
      </c>
      <c r="AU208" s="263" t="s">
        <v>87</v>
      </c>
      <c r="AV208" s="12" t="s">
        <v>87</v>
      </c>
      <c r="AW208" s="12" t="s">
        <v>36</v>
      </c>
      <c r="AX208" s="12" t="s">
        <v>80</v>
      </c>
      <c r="AY208" s="263" t="s">
        <v>170</v>
      </c>
    </row>
    <row r="209" s="12" customFormat="1">
      <c r="A209" s="12"/>
      <c r="B209" s="254"/>
      <c r="C209" s="255"/>
      <c r="D209" s="250" t="s">
        <v>178</v>
      </c>
      <c r="E209" s="256" t="s">
        <v>1</v>
      </c>
      <c r="F209" s="257" t="s">
        <v>445</v>
      </c>
      <c r="G209" s="255"/>
      <c r="H209" s="256" t="s">
        <v>1</v>
      </c>
      <c r="I209" s="258"/>
      <c r="J209" s="255"/>
      <c r="K209" s="255"/>
      <c r="L209" s="259"/>
      <c r="M209" s="260"/>
      <c r="N209" s="261"/>
      <c r="O209" s="261"/>
      <c r="P209" s="261"/>
      <c r="Q209" s="261"/>
      <c r="R209" s="261"/>
      <c r="S209" s="261"/>
      <c r="T209" s="26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63" t="s">
        <v>178</v>
      </c>
      <c r="AU209" s="263" t="s">
        <v>87</v>
      </c>
      <c r="AV209" s="12" t="s">
        <v>87</v>
      </c>
      <c r="AW209" s="12" t="s">
        <v>36</v>
      </c>
      <c r="AX209" s="12" t="s">
        <v>80</v>
      </c>
      <c r="AY209" s="263" t="s">
        <v>170</v>
      </c>
    </row>
    <row r="210" s="12" customFormat="1">
      <c r="A210" s="12"/>
      <c r="B210" s="254"/>
      <c r="C210" s="255"/>
      <c r="D210" s="250" t="s">
        <v>178</v>
      </c>
      <c r="E210" s="256" t="s">
        <v>1</v>
      </c>
      <c r="F210" s="257" t="s">
        <v>446</v>
      </c>
      <c r="G210" s="255"/>
      <c r="H210" s="256" t="s">
        <v>1</v>
      </c>
      <c r="I210" s="258"/>
      <c r="J210" s="255"/>
      <c r="K210" s="255"/>
      <c r="L210" s="259"/>
      <c r="M210" s="260"/>
      <c r="N210" s="261"/>
      <c r="O210" s="261"/>
      <c r="P210" s="261"/>
      <c r="Q210" s="261"/>
      <c r="R210" s="261"/>
      <c r="S210" s="261"/>
      <c r="T210" s="26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63" t="s">
        <v>178</v>
      </c>
      <c r="AU210" s="263" t="s">
        <v>87</v>
      </c>
      <c r="AV210" s="12" t="s">
        <v>87</v>
      </c>
      <c r="AW210" s="12" t="s">
        <v>36</v>
      </c>
      <c r="AX210" s="12" t="s">
        <v>80</v>
      </c>
      <c r="AY210" s="263" t="s">
        <v>170</v>
      </c>
    </row>
    <row r="211" s="12" customFormat="1">
      <c r="A211" s="12"/>
      <c r="B211" s="254"/>
      <c r="C211" s="255"/>
      <c r="D211" s="250" t="s">
        <v>178</v>
      </c>
      <c r="E211" s="256" t="s">
        <v>1</v>
      </c>
      <c r="F211" s="257" t="s">
        <v>440</v>
      </c>
      <c r="G211" s="255"/>
      <c r="H211" s="256" t="s">
        <v>1</v>
      </c>
      <c r="I211" s="258"/>
      <c r="J211" s="255"/>
      <c r="K211" s="255"/>
      <c r="L211" s="259"/>
      <c r="M211" s="260"/>
      <c r="N211" s="261"/>
      <c r="O211" s="261"/>
      <c r="P211" s="261"/>
      <c r="Q211" s="261"/>
      <c r="R211" s="261"/>
      <c r="S211" s="261"/>
      <c r="T211" s="26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63" t="s">
        <v>178</v>
      </c>
      <c r="AU211" s="263" t="s">
        <v>87</v>
      </c>
      <c r="AV211" s="12" t="s">
        <v>87</v>
      </c>
      <c r="AW211" s="12" t="s">
        <v>36</v>
      </c>
      <c r="AX211" s="12" t="s">
        <v>80</v>
      </c>
      <c r="AY211" s="263" t="s">
        <v>170</v>
      </c>
    </row>
    <row r="212" s="12" customFormat="1">
      <c r="A212" s="12"/>
      <c r="B212" s="254"/>
      <c r="C212" s="255"/>
      <c r="D212" s="250" t="s">
        <v>178</v>
      </c>
      <c r="E212" s="256" t="s">
        <v>1</v>
      </c>
      <c r="F212" s="257" t="s">
        <v>424</v>
      </c>
      <c r="G212" s="255"/>
      <c r="H212" s="256" t="s">
        <v>1</v>
      </c>
      <c r="I212" s="258"/>
      <c r="J212" s="255"/>
      <c r="K212" s="255"/>
      <c r="L212" s="259"/>
      <c r="M212" s="260"/>
      <c r="N212" s="261"/>
      <c r="O212" s="261"/>
      <c r="P212" s="261"/>
      <c r="Q212" s="261"/>
      <c r="R212" s="261"/>
      <c r="S212" s="261"/>
      <c r="T212" s="26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63" t="s">
        <v>178</v>
      </c>
      <c r="AU212" s="263" t="s">
        <v>87</v>
      </c>
      <c r="AV212" s="12" t="s">
        <v>87</v>
      </c>
      <c r="AW212" s="12" t="s">
        <v>36</v>
      </c>
      <c r="AX212" s="12" t="s">
        <v>80</v>
      </c>
      <c r="AY212" s="263" t="s">
        <v>170</v>
      </c>
    </row>
    <row r="213" s="12" customFormat="1">
      <c r="A213" s="12"/>
      <c r="B213" s="254"/>
      <c r="C213" s="255"/>
      <c r="D213" s="250" t="s">
        <v>178</v>
      </c>
      <c r="E213" s="256" t="s">
        <v>1</v>
      </c>
      <c r="F213" s="257" t="s">
        <v>447</v>
      </c>
      <c r="G213" s="255"/>
      <c r="H213" s="256" t="s">
        <v>1</v>
      </c>
      <c r="I213" s="258"/>
      <c r="J213" s="255"/>
      <c r="K213" s="255"/>
      <c r="L213" s="259"/>
      <c r="M213" s="260"/>
      <c r="N213" s="261"/>
      <c r="O213" s="261"/>
      <c r="P213" s="261"/>
      <c r="Q213" s="261"/>
      <c r="R213" s="261"/>
      <c r="S213" s="261"/>
      <c r="T213" s="26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63" t="s">
        <v>178</v>
      </c>
      <c r="AU213" s="263" t="s">
        <v>87</v>
      </c>
      <c r="AV213" s="12" t="s">
        <v>87</v>
      </c>
      <c r="AW213" s="12" t="s">
        <v>36</v>
      </c>
      <c r="AX213" s="12" t="s">
        <v>80</v>
      </c>
      <c r="AY213" s="263" t="s">
        <v>170</v>
      </c>
    </row>
    <row r="214" s="12" customFormat="1">
      <c r="A214" s="12"/>
      <c r="B214" s="254"/>
      <c r="C214" s="255"/>
      <c r="D214" s="250" t="s">
        <v>178</v>
      </c>
      <c r="E214" s="256" t="s">
        <v>1</v>
      </c>
      <c r="F214" s="257" t="s">
        <v>448</v>
      </c>
      <c r="G214" s="255"/>
      <c r="H214" s="256" t="s">
        <v>1</v>
      </c>
      <c r="I214" s="258"/>
      <c r="J214" s="255"/>
      <c r="K214" s="255"/>
      <c r="L214" s="259"/>
      <c r="M214" s="260"/>
      <c r="N214" s="261"/>
      <c r="O214" s="261"/>
      <c r="P214" s="261"/>
      <c r="Q214" s="261"/>
      <c r="R214" s="261"/>
      <c r="S214" s="261"/>
      <c r="T214" s="26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63" t="s">
        <v>178</v>
      </c>
      <c r="AU214" s="263" t="s">
        <v>87</v>
      </c>
      <c r="AV214" s="12" t="s">
        <v>87</v>
      </c>
      <c r="AW214" s="12" t="s">
        <v>36</v>
      </c>
      <c r="AX214" s="12" t="s">
        <v>80</v>
      </c>
      <c r="AY214" s="263" t="s">
        <v>170</v>
      </c>
    </row>
    <row r="215" s="12" customFormat="1">
      <c r="A215" s="12"/>
      <c r="B215" s="254"/>
      <c r="C215" s="255"/>
      <c r="D215" s="250" t="s">
        <v>178</v>
      </c>
      <c r="E215" s="256" t="s">
        <v>1</v>
      </c>
      <c r="F215" s="257" t="s">
        <v>449</v>
      </c>
      <c r="G215" s="255"/>
      <c r="H215" s="256" t="s">
        <v>1</v>
      </c>
      <c r="I215" s="258"/>
      <c r="J215" s="255"/>
      <c r="K215" s="255"/>
      <c r="L215" s="259"/>
      <c r="M215" s="260"/>
      <c r="N215" s="261"/>
      <c r="O215" s="261"/>
      <c r="P215" s="261"/>
      <c r="Q215" s="261"/>
      <c r="R215" s="261"/>
      <c r="S215" s="261"/>
      <c r="T215" s="26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63" t="s">
        <v>178</v>
      </c>
      <c r="AU215" s="263" t="s">
        <v>87</v>
      </c>
      <c r="AV215" s="12" t="s">
        <v>87</v>
      </c>
      <c r="AW215" s="12" t="s">
        <v>36</v>
      </c>
      <c r="AX215" s="12" t="s">
        <v>80</v>
      </c>
      <c r="AY215" s="263" t="s">
        <v>170</v>
      </c>
    </row>
    <row r="216" s="12" customFormat="1">
      <c r="A216" s="12"/>
      <c r="B216" s="254"/>
      <c r="C216" s="255"/>
      <c r="D216" s="250" t="s">
        <v>178</v>
      </c>
      <c r="E216" s="256" t="s">
        <v>1</v>
      </c>
      <c r="F216" s="257" t="s">
        <v>450</v>
      </c>
      <c r="G216" s="255"/>
      <c r="H216" s="256" t="s">
        <v>1</v>
      </c>
      <c r="I216" s="258"/>
      <c r="J216" s="255"/>
      <c r="K216" s="255"/>
      <c r="L216" s="259"/>
      <c r="M216" s="260"/>
      <c r="N216" s="261"/>
      <c r="O216" s="261"/>
      <c r="P216" s="261"/>
      <c r="Q216" s="261"/>
      <c r="R216" s="261"/>
      <c r="S216" s="261"/>
      <c r="T216" s="26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63" t="s">
        <v>178</v>
      </c>
      <c r="AU216" s="263" t="s">
        <v>87</v>
      </c>
      <c r="AV216" s="12" t="s">
        <v>87</v>
      </c>
      <c r="AW216" s="12" t="s">
        <v>36</v>
      </c>
      <c r="AX216" s="12" t="s">
        <v>80</v>
      </c>
      <c r="AY216" s="263" t="s">
        <v>170</v>
      </c>
    </row>
    <row r="217" s="13" customFormat="1">
      <c r="A217" s="13"/>
      <c r="B217" s="264"/>
      <c r="C217" s="265"/>
      <c r="D217" s="250" t="s">
        <v>178</v>
      </c>
      <c r="E217" s="266" t="s">
        <v>1</v>
      </c>
      <c r="F217" s="267" t="s">
        <v>451</v>
      </c>
      <c r="G217" s="265"/>
      <c r="H217" s="268">
        <v>135.75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4" t="s">
        <v>178</v>
      </c>
      <c r="AU217" s="274" t="s">
        <v>87</v>
      </c>
      <c r="AV217" s="13" t="s">
        <v>89</v>
      </c>
      <c r="AW217" s="13" t="s">
        <v>36</v>
      </c>
      <c r="AX217" s="13" t="s">
        <v>80</v>
      </c>
      <c r="AY217" s="274" t="s">
        <v>170</v>
      </c>
    </row>
    <row r="218" s="14" customFormat="1">
      <c r="A218" s="14"/>
      <c r="B218" s="275"/>
      <c r="C218" s="276"/>
      <c r="D218" s="250" t="s">
        <v>178</v>
      </c>
      <c r="E218" s="277" t="s">
        <v>1</v>
      </c>
      <c r="F218" s="278" t="s">
        <v>186</v>
      </c>
      <c r="G218" s="276"/>
      <c r="H218" s="279">
        <v>135.75</v>
      </c>
      <c r="I218" s="280"/>
      <c r="J218" s="276"/>
      <c r="K218" s="276"/>
      <c r="L218" s="281"/>
      <c r="M218" s="282"/>
      <c r="N218" s="283"/>
      <c r="O218" s="283"/>
      <c r="P218" s="283"/>
      <c r="Q218" s="283"/>
      <c r="R218" s="283"/>
      <c r="S218" s="283"/>
      <c r="T218" s="28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5" t="s">
        <v>178</v>
      </c>
      <c r="AU218" s="285" t="s">
        <v>87</v>
      </c>
      <c r="AV218" s="14" t="s">
        <v>175</v>
      </c>
      <c r="AW218" s="14" t="s">
        <v>36</v>
      </c>
      <c r="AX218" s="14" t="s">
        <v>87</v>
      </c>
      <c r="AY218" s="285" t="s">
        <v>170</v>
      </c>
    </row>
    <row r="219" s="2" customFormat="1" ht="21.75" customHeight="1">
      <c r="A219" s="38"/>
      <c r="B219" s="39"/>
      <c r="C219" s="236" t="s">
        <v>230</v>
      </c>
      <c r="D219" s="236" t="s">
        <v>171</v>
      </c>
      <c r="E219" s="237" t="s">
        <v>452</v>
      </c>
      <c r="F219" s="238" t="s">
        <v>453</v>
      </c>
      <c r="G219" s="239" t="s">
        <v>229</v>
      </c>
      <c r="H219" s="240">
        <v>369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45</v>
      </c>
      <c r="O219" s="91"/>
      <c r="P219" s="246">
        <f>O219*H219</f>
        <v>0</v>
      </c>
      <c r="Q219" s="246">
        <v>0</v>
      </c>
      <c r="R219" s="246">
        <f>Q219*H219</f>
        <v>0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175</v>
      </c>
      <c r="AT219" s="248" t="s">
        <v>171</v>
      </c>
      <c r="AU219" s="248" t="s">
        <v>87</v>
      </c>
      <c r="AY219" s="17" t="s">
        <v>170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87</v>
      </c>
      <c r="BK219" s="249">
        <f>ROUND(I219*H219,2)</f>
        <v>0</v>
      </c>
      <c r="BL219" s="17" t="s">
        <v>175</v>
      </c>
      <c r="BM219" s="248" t="s">
        <v>270</v>
      </c>
    </row>
    <row r="220" s="2" customFormat="1">
      <c r="A220" s="38"/>
      <c r="B220" s="39"/>
      <c r="C220" s="40"/>
      <c r="D220" s="250" t="s">
        <v>176</v>
      </c>
      <c r="E220" s="40"/>
      <c r="F220" s="251" t="s">
        <v>444</v>
      </c>
      <c r="G220" s="40"/>
      <c r="H220" s="40"/>
      <c r="I220" s="154"/>
      <c r="J220" s="40"/>
      <c r="K220" s="40"/>
      <c r="L220" s="44"/>
      <c r="M220" s="252"/>
      <c r="N220" s="25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176</v>
      </c>
      <c r="AU220" s="17" t="s">
        <v>87</v>
      </c>
    </row>
    <row r="221" s="12" customFormat="1">
      <c r="A221" s="12"/>
      <c r="B221" s="254"/>
      <c r="C221" s="255"/>
      <c r="D221" s="250" t="s">
        <v>178</v>
      </c>
      <c r="E221" s="256" t="s">
        <v>1</v>
      </c>
      <c r="F221" s="257" t="s">
        <v>297</v>
      </c>
      <c r="G221" s="255"/>
      <c r="H221" s="256" t="s">
        <v>1</v>
      </c>
      <c r="I221" s="258"/>
      <c r="J221" s="255"/>
      <c r="K221" s="255"/>
      <c r="L221" s="259"/>
      <c r="M221" s="260"/>
      <c r="N221" s="261"/>
      <c r="O221" s="261"/>
      <c r="P221" s="261"/>
      <c r="Q221" s="261"/>
      <c r="R221" s="261"/>
      <c r="S221" s="261"/>
      <c r="T221" s="26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63" t="s">
        <v>178</v>
      </c>
      <c r="AU221" s="263" t="s">
        <v>87</v>
      </c>
      <c r="AV221" s="12" t="s">
        <v>87</v>
      </c>
      <c r="AW221" s="12" t="s">
        <v>36</v>
      </c>
      <c r="AX221" s="12" t="s">
        <v>80</v>
      </c>
      <c r="AY221" s="263" t="s">
        <v>170</v>
      </c>
    </row>
    <row r="222" s="12" customFormat="1">
      <c r="A222" s="12"/>
      <c r="B222" s="254"/>
      <c r="C222" s="255"/>
      <c r="D222" s="250" t="s">
        <v>178</v>
      </c>
      <c r="E222" s="256" t="s">
        <v>1</v>
      </c>
      <c r="F222" s="257" t="s">
        <v>454</v>
      </c>
      <c r="G222" s="255"/>
      <c r="H222" s="256" t="s">
        <v>1</v>
      </c>
      <c r="I222" s="258"/>
      <c r="J222" s="255"/>
      <c r="K222" s="255"/>
      <c r="L222" s="259"/>
      <c r="M222" s="260"/>
      <c r="N222" s="261"/>
      <c r="O222" s="261"/>
      <c r="P222" s="261"/>
      <c r="Q222" s="261"/>
      <c r="R222" s="261"/>
      <c r="S222" s="261"/>
      <c r="T222" s="26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63" t="s">
        <v>178</v>
      </c>
      <c r="AU222" s="263" t="s">
        <v>87</v>
      </c>
      <c r="AV222" s="12" t="s">
        <v>87</v>
      </c>
      <c r="AW222" s="12" t="s">
        <v>36</v>
      </c>
      <c r="AX222" s="12" t="s">
        <v>80</v>
      </c>
      <c r="AY222" s="263" t="s">
        <v>170</v>
      </c>
    </row>
    <row r="223" s="12" customFormat="1">
      <c r="A223" s="12"/>
      <c r="B223" s="254"/>
      <c r="C223" s="255"/>
      <c r="D223" s="250" t="s">
        <v>178</v>
      </c>
      <c r="E223" s="256" t="s">
        <v>1</v>
      </c>
      <c r="F223" s="257" t="s">
        <v>455</v>
      </c>
      <c r="G223" s="255"/>
      <c r="H223" s="256" t="s">
        <v>1</v>
      </c>
      <c r="I223" s="258"/>
      <c r="J223" s="255"/>
      <c r="K223" s="255"/>
      <c r="L223" s="259"/>
      <c r="M223" s="260"/>
      <c r="N223" s="261"/>
      <c r="O223" s="261"/>
      <c r="P223" s="261"/>
      <c r="Q223" s="261"/>
      <c r="R223" s="261"/>
      <c r="S223" s="261"/>
      <c r="T223" s="26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63" t="s">
        <v>178</v>
      </c>
      <c r="AU223" s="263" t="s">
        <v>87</v>
      </c>
      <c r="AV223" s="12" t="s">
        <v>87</v>
      </c>
      <c r="AW223" s="12" t="s">
        <v>36</v>
      </c>
      <c r="AX223" s="12" t="s">
        <v>80</v>
      </c>
      <c r="AY223" s="263" t="s">
        <v>170</v>
      </c>
    </row>
    <row r="224" s="12" customFormat="1">
      <c r="A224" s="12"/>
      <c r="B224" s="254"/>
      <c r="C224" s="255"/>
      <c r="D224" s="250" t="s">
        <v>178</v>
      </c>
      <c r="E224" s="256" t="s">
        <v>1</v>
      </c>
      <c r="F224" s="257" t="s">
        <v>440</v>
      </c>
      <c r="G224" s="255"/>
      <c r="H224" s="256" t="s">
        <v>1</v>
      </c>
      <c r="I224" s="258"/>
      <c r="J224" s="255"/>
      <c r="K224" s="255"/>
      <c r="L224" s="259"/>
      <c r="M224" s="260"/>
      <c r="N224" s="261"/>
      <c r="O224" s="261"/>
      <c r="P224" s="261"/>
      <c r="Q224" s="261"/>
      <c r="R224" s="261"/>
      <c r="S224" s="261"/>
      <c r="T224" s="26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63" t="s">
        <v>178</v>
      </c>
      <c r="AU224" s="263" t="s">
        <v>87</v>
      </c>
      <c r="AV224" s="12" t="s">
        <v>87</v>
      </c>
      <c r="AW224" s="12" t="s">
        <v>36</v>
      </c>
      <c r="AX224" s="12" t="s">
        <v>80</v>
      </c>
      <c r="AY224" s="263" t="s">
        <v>170</v>
      </c>
    </row>
    <row r="225" s="12" customFormat="1">
      <c r="A225" s="12"/>
      <c r="B225" s="254"/>
      <c r="C225" s="255"/>
      <c r="D225" s="250" t="s">
        <v>178</v>
      </c>
      <c r="E225" s="256" t="s">
        <v>1</v>
      </c>
      <c r="F225" s="257" t="s">
        <v>424</v>
      </c>
      <c r="G225" s="255"/>
      <c r="H225" s="256" t="s">
        <v>1</v>
      </c>
      <c r="I225" s="258"/>
      <c r="J225" s="255"/>
      <c r="K225" s="255"/>
      <c r="L225" s="259"/>
      <c r="M225" s="260"/>
      <c r="N225" s="261"/>
      <c r="O225" s="261"/>
      <c r="P225" s="261"/>
      <c r="Q225" s="261"/>
      <c r="R225" s="261"/>
      <c r="S225" s="261"/>
      <c r="T225" s="26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63" t="s">
        <v>178</v>
      </c>
      <c r="AU225" s="263" t="s">
        <v>87</v>
      </c>
      <c r="AV225" s="12" t="s">
        <v>87</v>
      </c>
      <c r="AW225" s="12" t="s">
        <v>36</v>
      </c>
      <c r="AX225" s="12" t="s">
        <v>80</v>
      </c>
      <c r="AY225" s="263" t="s">
        <v>170</v>
      </c>
    </row>
    <row r="226" s="12" customFormat="1">
      <c r="A226" s="12"/>
      <c r="B226" s="254"/>
      <c r="C226" s="255"/>
      <c r="D226" s="250" t="s">
        <v>178</v>
      </c>
      <c r="E226" s="256" t="s">
        <v>1</v>
      </c>
      <c r="F226" s="257" t="s">
        <v>447</v>
      </c>
      <c r="G226" s="255"/>
      <c r="H226" s="256" t="s">
        <v>1</v>
      </c>
      <c r="I226" s="258"/>
      <c r="J226" s="255"/>
      <c r="K226" s="255"/>
      <c r="L226" s="259"/>
      <c r="M226" s="260"/>
      <c r="N226" s="261"/>
      <c r="O226" s="261"/>
      <c r="P226" s="261"/>
      <c r="Q226" s="261"/>
      <c r="R226" s="261"/>
      <c r="S226" s="261"/>
      <c r="T226" s="26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63" t="s">
        <v>178</v>
      </c>
      <c r="AU226" s="263" t="s">
        <v>87</v>
      </c>
      <c r="AV226" s="12" t="s">
        <v>87</v>
      </c>
      <c r="AW226" s="12" t="s">
        <v>36</v>
      </c>
      <c r="AX226" s="12" t="s">
        <v>80</v>
      </c>
      <c r="AY226" s="263" t="s">
        <v>170</v>
      </c>
    </row>
    <row r="227" s="12" customFormat="1">
      <c r="A227" s="12"/>
      <c r="B227" s="254"/>
      <c r="C227" s="255"/>
      <c r="D227" s="250" t="s">
        <v>178</v>
      </c>
      <c r="E227" s="256" t="s">
        <v>1</v>
      </c>
      <c r="F227" s="257" t="s">
        <v>448</v>
      </c>
      <c r="G227" s="255"/>
      <c r="H227" s="256" t="s">
        <v>1</v>
      </c>
      <c r="I227" s="258"/>
      <c r="J227" s="255"/>
      <c r="K227" s="255"/>
      <c r="L227" s="259"/>
      <c r="M227" s="260"/>
      <c r="N227" s="261"/>
      <c r="O227" s="261"/>
      <c r="P227" s="261"/>
      <c r="Q227" s="261"/>
      <c r="R227" s="261"/>
      <c r="S227" s="261"/>
      <c r="T227" s="26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63" t="s">
        <v>178</v>
      </c>
      <c r="AU227" s="263" t="s">
        <v>87</v>
      </c>
      <c r="AV227" s="12" t="s">
        <v>87</v>
      </c>
      <c r="AW227" s="12" t="s">
        <v>36</v>
      </c>
      <c r="AX227" s="12" t="s">
        <v>80</v>
      </c>
      <c r="AY227" s="263" t="s">
        <v>170</v>
      </c>
    </row>
    <row r="228" s="12" customFormat="1">
      <c r="A228" s="12"/>
      <c r="B228" s="254"/>
      <c r="C228" s="255"/>
      <c r="D228" s="250" t="s">
        <v>178</v>
      </c>
      <c r="E228" s="256" t="s">
        <v>1</v>
      </c>
      <c r="F228" s="257" t="s">
        <v>449</v>
      </c>
      <c r="G228" s="255"/>
      <c r="H228" s="256" t="s">
        <v>1</v>
      </c>
      <c r="I228" s="258"/>
      <c r="J228" s="255"/>
      <c r="K228" s="255"/>
      <c r="L228" s="259"/>
      <c r="M228" s="260"/>
      <c r="N228" s="261"/>
      <c r="O228" s="261"/>
      <c r="P228" s="261"/>
      <c r="Q228" s="261"/>
      <c r="R228" s="261"/>
      <c r="S228" s="261"/>
      <c r="T228" s="26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63" t="s">
        <v>178</v>
      </c>
      <c r="AU228" s="263" t="s">
        <v>87</v>
      </c>
      <c r="AV228" s="12" t="s">
        <v>87</v>
      </c>
      <c r="AW228" s="12" t="s">
        <v>36</v>
      </c>
      <c r="AX228" s="12" t="s">
        <v>80</v>
      </c>
      <c r="AY228" s="263" t="s">
        <v>170</v>
      </c>
    </row>
    <row r="229" s="12" customFormat="1">
      <c r="A229" s="12"/>
      <c r="B229" s="254"/>
      <c r="C229" s="255"/>
      <c r="D229" s="250" t="s">
        <v>178</v>
      </c>
      <c r="E229" s="256" t="s">
        <v>1</v>
      </c>
      <c r="F229" s="257" t="s">
        <v>450</v>
      </c>
      <c r="G229" s="255"/>
      <c r="H229" s="256" t="s">
        <v>1</v>
      </c>
      <c r="I229" s="258"/>
      <c r="J229" s="255"/>
      <c r="K229" s="255"/>
      <c r="L229" s="259"/>
      <c r="M229" s="260"/>
      <c r="N229" s="261"/>
      <c r="O229" s="261"/>
      <c r="P229" s="261"/>
      <c r="Q229" s="261"/>
      <c r="R229" s="261"/>
      <c r="S229" s="261"/>
      <c r="T229" s="26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63" t="s">
        <v>178</v>
      </c>
      <c r="AU229" s="263" t="s">
        <v>87</v>
      </c>
      <c r="AV229" s="12" t="s">
        <v>87</v>
      </c>
      <c r="AW229" s="12" t="s">
        <v>36</v>
      </c>
      <c r="AX229" s="12" t="s">
        <v>80</v>
      </c>
      <c r="AY229" s="263" t="s">
        <v>170</v>
      </c>
    </row>
    <row r="230" s="13" customFormat="1">
      <c r="A230" s="13"/>
      <c r="B230" s="264"/>
      <c r="C230" s="265"/>
      <c r="D230" s="250" t="s">
        <v>178</v>
      </c>
      <c r="E230" s="266" t="s">
        <v>1</v>
      </c>
      <c r="F230" s="267" t="s">
        <v>456</v>
      </c>
      <c r="G230" s="265"/>
      <c r="H230" s="268">
        <v>369</v>
      </c>
      <c r="I230" s="269"/>
      <c r="J230" s="265"/>
      <c r="K230" s="265"/>
      <c r="L230" s="270"/>
      <c r="M230" s="271"/>
      <c r="N230" s="272"/>
      <c r="O230" s="272"/>
      <c r="P230" s="272"/>
      <c r="Q230" s="272"/>
      <c r="R230" s="272"/>
      <c r="S230" s="272"/>
      <c r="T230" s="27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4" t="s">
        <v>178</v>
      </c>
      <c r="AU230" s="274" t="s">
        <v>87</v>
      </c>
      <c r="AV230" s="13" t="s">
        <v>89</v>
      </c>
      <c r="AW230" s="13" t="s">
        <v>36</v>
      </c>
      <c r="AX230" s="13" t="s">
        <v>80</v>
      </c>
      <c r="AY230" s="274" t="s">
        <v>170</v>
      </c>
    </row>
    <row r="231" s="14" customFormat="1">
      <c r="A231" s="14"/>
      <c r="B231" s="275"/>
      <c r="C231" s="276"/>
      <c r="D231" s="250" t="s">
        <v>178</v>
      </c>
      <c r="E231" s="277" t="s">
        <v>1</v>
      </c>
      <c r="F231" s="278" t="s">
        <v>186</v>
      </c>
      <c r="G231" s="276"/>
      <c r="H231" s="279">
        <v>369</v>
      </c>
      <c r="I231" s="280"/>
      <c r="J231" s="276"/>
      <c r="K231" s="276"/>
      <c r="L231" s="281"/>
      <c r="M231" s="282"/>
      <c r="N231" s="283"/>
      <c r="O231" s="283"/>
      <c r="P231" s="283"/>
      <c r="Q231" s="283"/>
      <c r="R231" s="283"/>
      <c r="S231" s="283"/>
      <c r="T231" s="28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5" t="s">
        <v>178</v>
      </c>
      <c r="AU231" s="285" t="s">
        <v>87</v>
      </c>
      <c r="AV231" s="14" t="s">
        <v>175</v>
      </c>
      <c r="AW231" s="14" t="s">
        <v>36</v>
      </c>
      <c r="AX231" s="14" t="s">
        <v>87</v>
      </c>
      <c r="AY231" s="285" t="s">
        <v>170</v>
      </c>
    </row>
    <row r="232" s="2" customFormat="1" ht="21.75" customHeight="1">
      <c r="A232" s="38"/>
      <c r="B232" s="39"/>
      <c r="C232" s="236" t="s">
        <v>274</v>
      </c>
      <c r="D232" s="236" t="s">
        <v>171</v>
      </c>
      <c r="E232" s="237" t="s">
        <v>457</v>
      </c>
      <c r="F232" s="238" t="s">
        <v>458</v>
      </c>
      <c r="G232" s="239" t="s">
        <v>229</v>
      </c>
      <c r="H232" s="240">
        <v>851.12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45</v>
      </c>
      <c r="O232" s="91"/>
      <c r="P232" s="246">
        <f>O232*H232</f>
        <v>0</v>
      </c>
      <c r="Q232" s="246">
        <v>0</v>
      </c>
      <c r="R232" s="246">
        <f>Q232*H232</f>
        <v>0</v>
      </c>
      <c r="S232" s="246">
        <v>0</v>
      </c>
      <c r="T232" s="24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175</v>
      </c>
      <c r="AT232" s="248" t="s">
        <v>171</v>
      </c>
      <c r="AU232" s="248" t="s">
        <v>87</v>
      </c>
      <c r="AY232" s="17" t="s">
        <v>170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87</v>
      </c>
      <c r="BK232" s="249">
        <f>ROUND(I232*H232,2)</f>
        <v>0</v>
      </c>
      <c r="BL232" s="17" t="s">
        <v>175</v>
      </c>
      <c r="BM232" s="248" t="s">
        <v>277</v>
      </c>
    </row>
    <row r="233" s="2" customFormat="1">
      <c r="A233" s="38"/>
      <c r="B233" s="39"/>
      <c r="C233" s="40"/>
      <c r="D233" s="250" t="s">
        <v>176</v>
      </c>
      <c r="E233" s="40"/>
      <c r="F233" s="251" t="s">
        <v>444</v>
      </c>
      <c r="G233" s="40"/>
      <c r="H233" s="40"/>
      <c r="I233" s="154"/>
      <c r="J233" s="40"/>
      <c r="K233" s="40"/>
      <c r="L233" s="44"/>
      <c r="M233" s="252"/>
      <c r="N233" s="25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176</v>
      </c>
      <c r="AU233" s="17" t="s">
        <v>87</v>
      </c>
    </row>
    <row r="234" s="12" customFormat="1">
      <c r="A234" s="12"/>
      <c r="B234" s="254"/>
      <c r="C234" s="255"/>
      <c r="D234" s="250" t="s">
        <v>178</v>
      </c>
      <c r="E234" s="256" t="s">
        <v>1</v>
      </c>
      <c r="F234" s="257" t="s">
        <v>297</v>
      </c>
      <c r="G234" s="255"/>
      <c r="H234" s="256" t="s">
        <v>1</v>
      </c>
      <c r="I234" s="258"/>
      <c r="J234" s="255"/>
      <c r="K234" s="255"/>
      <c r="L234" s="259"/>
      <c r="M234" s="260"/>
      <c r="N234" s="261"/>
      <c r="O234" s="261"/>
      <c r="P234" s="261"/>
      <c r="Q234" s="261"/>
      <c r="R234" s="261"/>
      <c r="S234" s="261"/>
      <c r="T234" s="26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63" t="s">
        <v>178</v>
      </c>
      <c r="AU234" s="263" t="s">
        <v>87</v>
      </c>
      <c r="AV234" s="12" t="s">
        <v>87</v>
      </c>
      <c r="AW234" s="12" t="s">
        <v>36</v>
      </c>
      <c r="AX234" s="12" t="s">
        <v>80</v>
      </c>
      <c r="AY234" s="263" t="s">
        <v>170</v>
      </c>
    </row>
    <row r="235" s="12" customFormat="1">
      <c r="A235" s="12"/>
      <c r="B235" s="254"/>
      <c r="C235" s="255"/>
      <c r="D235" s="250" t="s">
        <v>178</v>
      </c>
      <c r="E235" s="256" t="s">
        <v>1</v>
      </c>
      <c r="F235" s="257" t="s">
        <v>459</v>
      </c>
      <c r="G235" s="255"/>
      <c r="H235" s="256" t="s">
        <v>1</v>
      </c>
      <c r="I235" s="258"/>
      <c r="J235" s="255"/>
      <c r="K235" s="255"/>
      <c r="L235" s="259"/>
      <c r="M235" s="260"/>
      <c r="N235" s="261"/>
      <c r="O235" s="261"/>
      <c r="P235" s="261"/>
      <c r="Q235" s="261"/>
      <c r="R235" s="261"/>
      <c r="S235" s="261"/>
      <c r="T235" s="26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63" t="s">
        <v>178</v>
      </c>
      <c r="AU235" s="263" t="s">
        <v>87</v>
      </c>
      <c r="AV235" s="12" t="s">
        <v>87</v>
      </c>
      <c r="AW235" s="12" t="s">
        <v>36</v>
      </c>
      <c r="AX235" s="12" t="s">
        <v>80</v>
      </c>
      <c r="AY235" s="263" t="s">
        <v>170</v>
      </c>
    </row>
    <row r="236" s="12" customFormat="1">
      <c r="A236" s="12"/>
      <c r="B236" s="254"/>
      <c r="C236" s="255"/>
      <c r="D236" s="250" t="s">
        <v>178</v>
      </c>
      <c r="E236" s="256" t="s">
        <v>1</v>
      </c>
      <c r="F236" s="257" t="s">
        <v>460</v>
      </c>
      <c r="G236" s="255"/>
      <c r="H236" s="256" t="s">
        <v>1</v>
      </c>
      <c r="I236" s="258"/>
      <c r="J236" s="255"/>
      <c r="K236" s="255"/>
      <c r="L236" s="259"/>
      <c r="M236" s="260"/>
      <c r="N236" s="261"/>
      <c r="O236" s="261"/>
      <c r="P236" s="261"/>
      <c r="Q236" s="261"/>
      <c r="R236" s="261"/>
      <c r="S236" s="261"/>
      <c r="T236" s="26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63" t="s">
        <v>178</v>
      </c>
      <c r="AU236" s="263" t="s">
        <v>87</v>
      </c>
      <c r="AV236" s="12" t="s">
        <v>87</v>
      </c>
      <c r="AW236" s="12" t="s">
        <v>36</v>
      </c>
      <c r="AX236" s="12" t="s">
        <v>80</v>
      </c>
      <c r="AY236" s="263" t="s">
        <v>170</v>
      </c>
    </row>
    <row r="237" s="12" customFormat="1">
      <c r="A237" s="12"/>
      <c r="B237" s="254"/>
      <c r="C237" s="255"/>
      <c r="D237" s="250" t="s">
        <v>178</v>
      </c>
      <c r="E237" s="256" t="s">
        <v>1</v>
      </c>
      <c r="F237" s="257" t="s">
        <v>440</v>
      </c>
      <c r="G237" s="255"/>
      <c r="H237" s="256" t="s">
        <v>1</v>
      </c>
      <c r="I237" s="258"/>
      <c r="J237" s="255"/>
      <c r="K237" s="255"/>
      <c r="L237" s="259"/>
      <c r="M237" s="260"/>
      <c r="N237" s="261"/>
      <c r="O237" s="261"/>
      <c r="P237" s="261"/>
      <c r="Q237" s="261"/>
      <c r="R237" s="261"/>
      <c r="S237" s="261"/>
      <c r="T237" s="26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63" t="s">
        <v>178</v>
      </c>
      <c r="AU237" s="263" t="s">
        <v>87</v>
      </c>
      <c r="AV237" s="12" t="s">
        <v>87</v>
      </c>
      <c r="AW237" s="12" t="s">
        <v>36</v>
      </c>
      <c r="AX237" s="12" t="s">
        <v>80</v>
      </c>
      <c r="AY237" s="263" t="s">
        <v>170</v>
      </c>
    </row>
    <row r="238" s="12" customFormat="1">
      <c r="A238" s="12"/>
      <c r="B238" s="254"/>
      <c r="C238" s="255"/>
      <c r="D238" s="250" t="s">
        <v>178</v>
      </c>
      <c r="E238" s="256" t="s">
        <v>1</v>
      </c>
      <c r="F238" s="257" t="s">
        <v>424</v>
      </c>
      <c r="G238" s="255"/>
      <c r="H238" s="256" t="s">
        <v>1</v>
      </c>
      <c r="I238" s="258"/>
      <c r="J238" s="255"/>
      <c r="K238" s="255"/>
      <c r="L238" s="259"/>
      <c r="M238" s="260"/>
      <c r="N238" s="261"/>
      <c r="O238" s="261"/>
      <c r="P238" s="261"/>
      <c r="Q238" s="261"/>
      <c r="R238" s="261"/>
      <c r="S238" s="261"/>
      <c r="T238" s="26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63" t="s">
        <v>178</v>
      </c>
      <c r="AU238" s="263" t="s">
        <v>87</v>
      </c>
      <c r="AV238" s="12" t="s">
        <v>87</v>
      </c>
      <c r="AW238" s="12" t="s">
        <v>36</v>
      </c>
      <c r="AX238" s="12" t="s">
        <v>80</v>
      </c>
      <c r="AY238" s="263" t="s">
        <v>170</v>
      </c>
    </row>
    <row r="239" s="12" customFormat="1">
      <c r="A239" s="12"/>
      <c r="B239" s="254"/>
      <c r="C239" s="255"/>
      <c r="D239" s="250" t="s">
        <v>178</v>
      </c>
      <c r="E239" s="256" t="s">
        <v>1</v>
      </c>
      <c r="F239" s="257" t="s">
        <v>447</v>
      </c>
      <c r="G239" s="255"/>
      <c r="H239" s="256" t="s">
        <v>1</v>
      </c>
      <c r="I239" s="258"/>
      <c r="J239" s="255"/>
      <c r="K239" s="255"/>
      <c r="L239" s="259"/>
      <c r="M239" s="260"/>
      <c r="N239" s="261"/>
      <c r="O239" s="261"/>
      <c r="P239" s="261"/>
      <c r="Q239" s="261"/>
      <c r="R239" s="261"/>
      <c r="S239" s="261"/>
      <c r="T239" s="26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63" t="s">
        <v>178</v>
      </c>
      <c r="AU239" s="263" t="s">
        <v>87</v>
      </c>
      <c r="AV239" s="12" t="s">
        <v>87</v>
      </c>
      <c r="AW239" s="12" t="s">
        <v>36</v>
      </c>
      <c r="AX239" s="12" t="s">
        <v>80</v>
      </c>
      <c r="AY239" s="263" t="s">
        <v>170</v>
      </c>
    </row>
    <row r="240" s="12" customFormat="1">
      <c r="A240" s="12"/>
      <c r="B240" s="254"/>
      <c r="C240" s="255"/>
      <c r="D240" s="250" t="s">
        <v>178</v>
      </c>
      <c r="E240" s="256" t="s">
        <v>1</v>
      </c>
      <c r="F240" s="257" t="s">
        <v>448</v>
      </c>
      <c r="G240" s="255"/>
      <c r="H240" s="256" t="s">
        <v>1</v>
      </c>
      <c r="I240" s="258"/>
      <c r="J240" s="255"/>
      <c r="K240" s="255"/>
      <c r="L240" s="259"/>
      <c r="M240" s="260"/>
      <c r="N240" s="261"/>
      <c r="O240" s="261"/>
      <c r="P240" s="261"/>
      <c r="Q240" s="261"/>
      <c r="R240" s="261"/>
      <c r="S240" s="261"/>
      <c r="T240" s="26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63" t="s">
        <v>178</v>
      </c>
      <c r="AU240" s="263" t="s">
        <v>87</v>
      </c>
      <c r="AV240" s="12" t="s">
        <v>87</v>
      </c>
      <c r="AW240" s="12" t="s">
        <v>36</v>
      </c>
      <c r="AX240" s="12" t="s">
        <v>80</v>
      </c>
      <c r="AY240" s="263" t="s">
        <v>170</v>
      </c>
    </row>
    <row r="241" s="12" customFormat="1">
      <c r="A241" s="12"/>
      <c r="B241" s="254"/>
      <c r="C241" s="255"/>
      <c r="D241" s="250" t="s">
        <v>178</v>
      </c>
      <c r="E241" s="256" t="s">
        <v>1</v>
      </c>
      <c r="F241" s="257" t="s">
        <v>449</v>
      </c>
      <c r="G241" s="255"/>
      <c r="H241" s="256" t="s">
        <v>1</v>
      </c>
      <c r="I241" s="258"/>
      <c r="J241" s="255"/>
      <c r="K241" s="255"/>
      <c r="L241" s="259"/>
      <c r="M241" s="260"/>
      <c r="N241" s="261"/>
      <c r="O241" s="261"/>
      <c r="P241" s="261"/>
      <c r="Q241" s="261"/>
      <c r="R241" s="261"/>
      <c r="S241" s="261"/>
      <c r="T241" s="26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63" t="s">
        <v>178</v>
      </c>
      <c r="AU241" s="263" t="s">
        <v>87</v>
      </c>
      <c r="AV241" s="12" t="s">
        <v>87</v>
      </c>
      <c r="AW241" s="12" t="s">
        <v>36</v>
      </c>
      <c r="AX241" s="12" t="s">
        <v>80</v>
      </c>
      <c r="AY241" s="263" t="s">
        <v>170</v>
      </c>
    </row>
    <row r="242" s="12" customFormat="1">
      <c r="A242" s="12"/>
      <c r="B242" s="254"/>
      <c r="C242" s="255"/>
      <c r="D242" s="250" t="s">
        <v>178</v>
      </c>
      <c r="E242" s="256" t="s">
        <v>1</v>
      </c>
      <c r="F242" s="257" t="s">
        <v>450</v>
      </c>
      <c r="G242" s="255"/>
      <c r="H242" s="256" t="s">
        <v>1</v>
      </c>
      <c r="I242" s="258"/>
      <c r="J242" s="255"/>
      <c r="K242" s="255"/>
      <c r="L242" s="259"/>
      <c r="M242" s="260"/>
      <c r="N242" s="261"/>
      <c r="O242" s="261"/>
      <c r="P242" s="261"/>
      <c r="Q242" s="261"/>
      <c r="R242" s="261"/>
      <c r="S242" s="261"/>
      <c r="T242" s="26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63" t="s">
        <v>178</v>
      </c>
      <c r="AU242" s="263" t="s">
        <v>87</v>
      </c>
      <c r="AV242" s="12" t="s">
        <v>87</v>
      </c>
      <c r="AW242" s="12" t="s">
        <v>36</v>
      </c>
      <c r="AX242" s="12" t="s">
        <v>80</v>
      </c>
      <c r="AY242" s="263" t="s">
        <v>170</v>
      </c>
    </row>
    <row r="243" s="12" customFormat="1">
      <c r="A243" s="12"/>
      <c r="B243" s="254"/>
      <c r="C243" s="255"/>
      <c r="D243" s="250" t="s">
        <v>178</v>
      </c>
      <c r="E243" s="256" t="s">
        <v>1</v>
      </c>
      <c r="F243" s="257" t="s">
        <v>461</v>
      </c>
      <c r="G243" s="255"/>
      <c r="H243" s="256" t="s">
        <v>1</v>
      </c>
      <c r="I243" s="258"/>
      <c r="J243" s="255"/>
      <c r="K243" s="255"/>
      <c r="L243" s="259"/>
      <c r="M243" s="260"/>
      <c r="N243" s="261"/>
      <c r="O243" s="261"/>
      <c r="P243" s="261"/>
      <c r="Q243" s="261"/>
      <c r="R243" s="261"/>
      <c r="S243" s="261"/>
      <c r="T243" s="26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63" t="s">
        <v>178</v>
      </c>
      <c r="AU243" s="263" t="s">
        <v>87</v>
      </c>
      <c r="AV243" s="12" t="s">
        <v>87</v>
      </c>
      <c r="AW243" s="12" t="s">
        <v>36</v>
      </c>
      <c r="AX243" s="12" t="s">
        <v>80</v>
      </c>
      <c r="AY243" s="263" t="s">
        <v>170</v>
      </c>
    </row>
    <row r="244" s="13" customFormat="1">
      <c r="A244" s="13"/>
      <c r="B244" s="264"/>
      <c r="C244" s="265"/>
      <c r="D244" s="250" t="s">
        <v>178</v>
      </c>
      <c r="E244" s="266" t="s">
        <v>1</v>
      </c>
      <c r="F244" s="267" t="s">
        <v>462</v>
      </c>
      <c r="G244" s="265"/>
      <c r="H244" s="268">
        <v>703.15999999999997</v>
      </c>
      <c r="I244" s="269"/>
      <c r="J244" s="265"/>
      <c r="K244" s="265"/>
      <c r="L244" s="270"/>
      <c r="M244" s="271"/>
      <c r="N244" s="272"/>
      <c r="O244" s="272"/>
      <c r="P244" s="272"/>
      <c r="Q244" s="272"/>
      <c r="R244" s="272"/>
      <c r="S244" s="272"/>
      <c r="T244" s="27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4" t="s">
        <v>178</v>
      </c>
      <c r="AU244" s="274" t="s">
        <v>87</v>
      </c>
      <c r="AV244" s="13" t="s">
        <v>89</v>
      </c>
      <c r="AW244" s="13" t="s">
        <v>36</v>
      </c>
      <c r="AX244" s="13" t="s">
        <v>80</v>
      </c>
      <c r="AY244" s="274" t="s">
        <v>170</v>
      </c>
    </row>
    <row r="245" s="12" customFormat="1">
      <c r="A245" s="12"/>
      <c r="B245" s="254"/>
      <c r="C245" s="255"/>
      <c r="D245" s="250" t="s">
        <v>178</v>
      </c>
      <c r="E245" s="256" t="s">
        <v>1</v>
      </c>
      <c r="F245" s="257" t="s">
        <v>463</v>
      </c>
      <c r="G245" s="255"/>
      <c r="H245" s="256" t="s">
        <v>1</v>
      </c>
      <c r="I245" s="258"/>
      <c r="J245" s="255"/>
      <c r="K245" s="255"/>
      <c r="L245" s="259"/>
      <c r="M245" s="260"/>
      <c r="N245" s="261"/>
      <c r="O245" s="261"/>
      <c r="P245" s="261"/>
      <c r="Q245" s="261"/>
      <c r="R245" s="261"/>
      <c r="S245" s="261"/>
      <c r="T245" s="26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63" t="s">
        <v>178</v>
      </c>
      <c r="AU245" s="263" t="s">
        <v>87</v>
      </c>
      <c r="AV245" s="12" t="s">
        <v>87</v>
      </c>
      <c r="AW245" s="12" t="s">
        <v>36</v>
      </c>
      <c r="AX245" s="12" t="s">
        <v>80</v>
      </c>
      <c r="AY245" s="263" t="s">
        <v>170</v>
      </c>
    </row>
    <row r="246" s="13" customFormat="1">
      <c r="A246" s="13"/>
      <c r="B246" s="264"/>
      <c r="C246" s="265"/>
      <c r="D246" s="250" t="s">
        <v>178</v>
      </c>
      <c r="E246" s="266" t="s">
        <v>1</v>
      </c>
      <c r="F246" s="267" t="s">
        <v>429</v>
      </c>
      <c r="G246" s="265"/>
      <c r="H246" s="268">
        <v>147.96000000000001</v>
      </c>
      <c r="I246" s="269"/>
      <c r="J246" s="265"/>
      <c r="K246" s="265"/>
      <c r="L246" s="270"/>
      <c r="M246" s="271"/>
      <c r="N246" s="272"/>
      <c r="O246" s="272"/>
      <c r="P246" s="272"/>
      <c r="Q246" s="272"/>
      <c r="R246" s="272"/>
      <c r="S246" s="272"/>
      <c r="T246" s="27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4" t="s">
        <v>178</v>
      </c>
      <c r="AU246" s="274" t="s">
        <v>87</v>
      </c>
      <c r="AV246" s="13" t="s">
        <v>89</v>
      </c>
      <c r="AW246" s="13" t="s">
        <v>36</v>
      </c>
      <c r="AX246" s="13" t="s">
        <v>80</v>
      </c>
      <c r="AY246" s="274" t="s">
        <v>170</v>
      </c>
    </row>
    <row r="247" s="14" customFormat="1">
      <c r="A247" s="14"/>
      <c r="B247" s="275"/>
      <c r="C247" s="276"/>
      <c r="D247" s="250" t="s">
        <v>178</v>
      </c>
      <c r="E247" s="277" t="s">
        <v>1</v>
      </c>
      <c r="F247" s="278" t="s">
        <v>186</v>
      </c>
      <c r="G247" s="276"/>
      <c r="H247" s="279">
        <v>851.12</v>
      </c>
      <c r="I247" s="280"/>
      <c r="J247" s="276"/>
      <c r="K247" s="276"/>
      <c r="L247" s="281"/>
      <c r="M247" s="282"/>
      <c r="N247" s="283"/>
      <c r="O247" s="283"/>
      <c r="P247" s="283"/>
      <c r="Q247" s="283"/>
      <c r="R247" s="283"/>
      <c r="S247" s="283"/>
      <c r="T247" s="28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5" t="s">
        <v>178</v>
      </c>
      <c r="AU247" s="285" t="s">
        <v>87</v>
      </c>
      <c r="AV247" s="14" t="s">
        <v>175</v>
      </c>
      <c r="AW247" s="14" t="s">
        <v>36</v>
      </c>
      <c r="AX247" s="14" t="s">
        <v>87</v>
      </c>
      <c r="AY247" s="285" t="s">
        <v>170</v>
      </c>
    </row>
    <row r="248" s="2" customFormat="1" ht="21.75" customHeight="1">
      <c r="A248" s="38"/>
      <c r="B248" s="39"/>
      <c r="C248" s="236" t="s">
        <v>236</v>
      </c>
      <c r="D248" s="236" t="s">
        <v>171</v>
      </c>
      <c r="E248" s="237" t="s">
        <v>464</v>
      </c>
      <c r="F248" s="238" t="s">
        <v>465</v>
      </c>
      <c r="G248" s="239" t="s">
        <v>229</v>
      </c>
      <c r="H248" s="240">
        <v>215.66</v>
      </c>
      <c r="I248" s="241"/>
      <c r="J248" s="242">
        <f>ROUND(I248*H248,2)</f>
        <v>0</v>
      </c>
      <c r="K248" s="243"/>
      <c r="L248" s="44"/>
      <c r="M248" s="244" t="s">
        <v>1</v>
      </c>
      <c r="N248" s="245" t="s">
        <v>45</v>
      </c>
      <c r="O248" s="91"/>
      <c r="P248" s="246">
        <f>O248*H248</f>
        <v>0</v>
      </c>
      <c r="Q248" s="246">
        <v>0</v>
      </c>
      <c r="R248" s="246">
        <f>Q248*H248</f>
        <v>0</v>
      </c>
      <c r="S248" s="246">
        <v>0</v>
      </c>
      <c r="T248" s="24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8" t="s">
        <v>175</v>
      </c>
      <c r="AT248" s="248" t="s">
        <v>171</v>
      </c>
      <c r="AU248" s="248" t="s">
        <v>87</v>
      </c>
      <c r="AY248" s="17" t="s">
        <v>170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7" t="s">
        <v>87</v>
      </c>
      <c r="BK248" s="249">
        <f>ROUND(I248*H248,2)</f>
        <v>0</v>
      </c>
      <c r="BL248" s="17" t="s">
        <v>175</v>
      </c>
      <c r="BM248" s="248" t="s">
        <v>284</v>
      </c>
    </row>
    <row r="249" s="2" customFormat="1">
      <c r="A249" s="38"/>
      <c r="B249" s="39"/>
      <c r="C249" s="40"/>
      <c r="D249" s="250" t="s">
        <v>176</v>
      </c>
      <c r="E249" s="40"/>
      <c r="F249" s="251" t="s">
        <v>466</v>
      </c>
      <c r="G249" s="40"/>
      <c r="H249" s="40"/>
      <c r="I249" s="154"/>
      <c r="J249" s="40"/>
      <c r="K249" s="40"/>
      <c r="L249" s="44"/>
      <c r="M249" s="252"/>
      <c r="N249" s="25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176</v>
      </c>
      <c r="AU249" s="17" t="s">
        <v>87</v>
      </c>
    </row>
    <row r="250" s="12" customFormat="1">
      <c r="A250" s="12"/>
      <c r="B250" s="254"/>
      <c r="C250" s="255"/>
      <c r="D250" s="250" t="s">
        <v>178</v>
      </c>
      <c r="E250" s="256" t="s">
        <v>1</v>
      </c>
      <c r="F250" s="257" t="s">
        <v>386</v>
      </c>
      <c r="G250" s="255"/>
      <c r="H250" s="256" t="s">
        <v>1</v>
      </c>
      <c r="I250" s="258"/>
      <c r="J250" s="255"/>
      <c r="K250" s="255"/>
      <c r="L250" s="259"/>
      <c r="M250" s="260"/>
      <c r="N250" s="261"/>
      <c r="O250" s="261"/>
      <c r="P250" s="261"/>
      <c r="Q250" s="261"/>
      <c r="R250" s="261"/>
      <c r="S250" s="261"/>
      <c r="T250" s="26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63" t="s">
        <v>178</v>
      </c>
      <c r="AU250" s="263" t="s">
        <v>87</v>
      </c>
      <c r="AV250" s="12" t="s">
        <v>87</v>
      </c>
      <c r="AW250" s="12" t="s">
        <v>36</v>
      </c>
      <c r="AX250" s="12" t="s">
        <v>80</v>
      </c>
      <c r="AY250" s="263" t="s">
        <v>170</v>
      </c>
    </row>
    <row r="251" s="12" customFormat="1">
      <c r="A251" s="12"/>
      <c r="B251" s="254"/>
      <c r="C251" s="255"/>
      <c r="D251" s="250" t="s">
        <v>178</v>
      </c>
      <c r="E251" s="256" t="s">
        <v>1</v>
      </c>
      <c r="F251" s="257" t="s">
        <v>467</v>
      </c>
      <c r="G251" s="255"/>
      <c r="H251" s="256" t="s">
        <v>1</v>
      </c>
      <c r="I251" s="258"/>
      <c r="J251" s="255"/>
      <c r="K251" s="255"/>
      <c r="L251" s="259"/>
      <c r="M251" s="260"/>
      <c r="N251" s="261"/>
      <c r="O251" s="261"/>
      <c r="P251" s="261"/>
      <c r="Q251" s="261"/>
      <c r="R251" s="261"/>
      <c r="S251" s="261"/>
      <c r="T251" s="26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63" t="s">
        <v>178</v>
      </c>
      <c r="AU251" s="263" t="s">
        <v>87</v>
      </c>
      <c r="AV251" s="12" t="s">
        <v>87</v>
      </c>
      <c r="AW251" s="12" t="s">
        <v>36</v>
      </c>
      <c r="AX251" s="12" t="s">
        <v>80</v>
      </c>
      <c r="AY251" s="263" t="s">
        <v>170</v>
      </c>
    </row>
    <row r="252" s="13" customFormat="1">
      <c r="A252" s="13"/>
      <c r="B252" s="264"/>
      <c r="C252" s="265"/>
      <c r="D252" s="250" t="s">
        <v>178</v>
      </c>
      <c r="E252" s="266" t="s">
        <v>1</v>
      </c>
      <c r="F252" s="267" t="s">
        <v>468</v>
      </c>
      <c r="G252" s="265"/>
      <c r="H252" s="268">
        <v>215.66</v>
      </c>
      <c r="I252" s="269"/>
      <c r="J252" s="265"/>
      <c r="K252" s="265"/>
      <c r="L252" s="270"/>
      <c r="M252" s="271"/>
      <c r="N252" s="272"/>
      <c r="O252" s="272"/>
      <c r="P252" s="272"/>
      <c r="Q252" s="272"/>
      <c r="R252" s="272"/>
      <c r="S252" s="272"/>
      <c r="T252" s="27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4" t="s">
        <v>178</v>
      </c>
      <c r="AU252" s="274" t="s">
        <v>87</v>
      </c>
      <c r="AV252" s="13" t="s">
        <v>89</v>
      </c>
      <c r="AW252" s="13" t="s">
        <v>36</v>
      </c>
      <c r="AX252" s="13" t="s">
        <v>80</v>
      </c>
      <c r="AY252" s="274" t="s">
        <v>170</v>
      </c>
    </row>
    <row r="253" s="14" customFormat="1">
      <c r="A253" s="14"/>
      <c r="B253" s="275"/>
      <c r="C253" s="276"/>
      <c r="D253" s="250" t="s">
        <v>178</v>
      </c>
      <c r="E253" s="277" t="s">
        <v>1</v>
      </c>
      <c r="F253" s="278" t="s">
        <v>186</v>
      </c>
      <c r="G253" s="276"/>
      <c r="H253" s="279">
        <v>215.66</v>
      </c>
      <c r="I253" s="280"/>
      <c r="J253" s="276"/>
      <c r="K253" s="276"/>
      <c r="L253" s="281"/>
      <c r="M253" s="282"/>
      <c r="N253" s="283"/>
      <c r="O253" s="283"/>
      <c r="P253" s="283"/>
      <c r="Q253" s="283"/>
      <c r="R253" s="283"/>
      <c r="S253" s="283"/>
      <c r="T253" s="28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85" t="s">
        <v>178</v>
      </c>
      <c r="AU253" s="285" t="s">
        <v>87</v>
      </c>
      <c r="AV253" s="14" t="s">
        <v>175</v>
      </c>
      <c r="AW253" s="14" t="s">
        <v>36</v>
      </c>
      <c r="AX253" s="14" t="s">
        <v>87</v>
      </c>
      <c r="AY253" s="285" t="s">
        <v>170</v>
      </c>
    </row>
    <row r="254" s="2" customFormat="1" ht="16.5" customHeight="1">
      <c r="A254" s="38"/>
      <c r="B254" s="39"/>
      <c r="C254" s="236" t="s">
        <v>469</v>
      </c>
      <c r="D254" s="236" t="s">
        <v>171</v>
      </c>
      <c r="E254" s="237" t="s">
        <v>470</v>
      </c>
      <c r="F254" s="238" t="s">
        <v>471</v>
      </c>
      <c r="G254" s="239" t="s">
        <v>229</v>
      </c>
      <c r="H254" s="240">
        <v>4417</v>
      </c>
      <c r="I254" s="241"/>
      <c r="J254" s="242">
        <f>ROUND(I254*H254,2)</f>
        <v>0</v>
      </c>
      <c r="K254" s="243"/>
      <c r="L254" s="44"/>
      <c r="M254" s="244" t="s">
        <v>1</v>
      </c>
      <c r="N254" s="245" t="s">
        <v>45</v>
      </c>
      <c r="O254" s="91"/>
      <c r="P254" s="246">
        <f>O254*H254</f>
        <v>0</v>
      </c>
      <c r="Q254" s="246">
        <v>0</v>
      </c>
      <c r="R254" s="246">
        <f>Q254*H254</f>
        <v>0</v>
      </c>
      <c r="S254" s="246">
        <v>0</v>
      </c>
      <c r="T254" s="24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8" t="s">
        <v>175</v>
      </c>
      <c r="AT254" s="248" t="s">
        <v>171</v>
      </c>
      <c r="AU254" s="248" t="s">
        <v>87</v>
      </c>
      <c r="AY254" s="17" t="s">
        <v>170</v>
      </c>
      <c r="BE254" s="249">
        <f>IF(N254="základní",J254,0)</f>
        <v>0</v>
      </c>
      <c r="BF254" s="249">
        <f>IF(N254="snížená",J254,0)</f>
        <v>0</v>
      </c>
      <c r="BG254" s="249">
        <f>IF(N254="zákl. přenesená",J254,0)</f>
        <v>0</v>
      </c>
      <c r="BH254" s="249">
        <f>IF(N254="sníž. přenesená",J254,0)</f>
        <v>0</v>
      </c>
      <c r="BI254" s="249">
        <f>IF(N254="nulová",J254,0)</f>
        <v>0</v>
      </c>
      <c r="BJ254" s="17" t="s">
        <v>87</v>
      </c>
      <c r="BK254" s="249">
        <f>ROUND(I254*H254,2)</f>
        <v>0</v>
      </c>
      <c r="BL254" s="17" t="s">
        <v>175</v>
      </c>
      <c r="BM254" s="248" t="s">
        <v>472</v>
      </c>
    </row>
    <row r="255" s="2" customFormat="1">
      <c r="A255" s="38"/>
      <c r="B255" s="39"/>
      <c r="C255" s="40"/>
      <c r="D255" s="250" t="s">
        <v>176</v>
      </c>
      <c r="E255" s="40"/>
      <c r="F255" s="251" t="s">
        <v>473</v>
      </c>
      <c r="G255" s="40"/>
      <c r="H255" s="40"/>
      <c r="I255" s="154"/>
      <c r="J255" s="40"/>
      <c r="K255" s="40"/>
      <c r="L255" s="44"/>
      <c r="M255" s="252"/>
      <c r="N255" s="25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176</v>
      </c>
      <c r="AU255" s="17" t="s">
        <v>87</v>
      </c>
    </row>
    <row r="256" s="12" customFormat="1">
      <c r="A256" s="12"/>
      <c r="B256" s="254"/>
      <c r="C256" s="255"/>
      <c r="D256" s="250" t="s">
        <v>178</v>
      </c>
      <c r="E256" s="256" t="s">
        <v>1</v>
      </c>
      <c r="F256" s="257" t="s">
        <v>386</v>
      </c>
      <c r="G256" s="255"/>
      <c r="H256" s="256" t="s">
        <v>1</v>
      </c>
      <c r="I256" s="258"/>
      <c r="J256" s="255"/>
      <c r="K256" s="255"/>
      <c r="L256" s="259"/>
      <c r="M256" s="260"/>
      <c r="N256" s="261"/>
      <c r="O256" s="261"/>
      <c r="P256" s="261"/>
      <c r="Q256" s="261"/>
      <c r="R256" s="261"/>
      <c r="S256" s="261"/>
      <c r="T256" s="26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63" t="s">
        <v>178</v>
      </c>
      <c r="AU256" s="263" t="s">
        <v>87</v>
      </c>
      <c r="AV256" s="12" t="s">
        <v>87</v>
      </c>
      <c r="AW256" s="12" t="s">
        <v>36</v>
      </c>
      <c r="AX256" s="12" t="s">
        <v>80</v>
      </c>
      <c r="AY256" s="263" t="s">
        <v>170</v>
      </c>
    </row>
    <row r="257" s="12" customFormat="1">
      <c r="A257" s="12"/>
      <c r="B257" s="254"/>
      <c r="C257" s="255"/>
      <c r="D257" s="250" t="s">
        <v>178</v>
      </c>
      <c r="E257" s="256" t="s">
        <v>1</v>
      </c>
      <c r="F257" s="257" t="s">
        <v>474</v>
      </c>
      <c r="G257" s="255"/>
      <c r="H257" s="256" t="s">
        <v>1</v>
      </c>
      <c r="I257" s="258"/>
      <c r="J257" s="255"/>
      <c r="K257" s="255"/>
      <c r="L257" s="259"/>
      <c r="M257" s="260"/>
      <c r="N257" s="261"/>
      <c r="O257" s="261"/>
      <c r="P257" s="261"/>
      <c r="Q257" s="261"/>
      <c r="R257" s="261"/>
      <c r="S257" s="261"/>
      <c r="T257" s="26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63" t="s">
        <v>178</v>
      </c>
      <c r="AU257" s="263" t="s">
        <v>87</v>
      </c>
      <c r="AV257" s="12" t="s">
        <v>87</v>
      </c>
      <c r="AW257" s="12" t="s">
        <v>36</v>
      </c>
      <c r="AX257" s="12" t="s">
        <v>80</v>
      </c>
      <c r="AY257" s="263" t="s">
        <v>170</v>
      </c>
    </row>
    <row r="258" s="13" customFormat="1">
      <c r="A258" s="13"/>
      <c r="B258" s="264"/>
      <c r="C258" s="265"/>
      <c r="D258" s="250" t="s">
        <v>178</v>
      </c>
      <c r="E258" s="266" t="s">
        <v>1</v>
      </c>
      <c r="F258" s="267" t="s">
        <v>475</v>
      </c>
      <c r="G258" s="265"/>
      <c r="H258" s="268">
        <v>4417</v>
      </c>
      <c r="I258" s="269"/>
      <c r="J258" s="265"/>
      <c r="K258" s="265"/>
      <c r="L258" s="270"/>
      <c r="M258" s="271"/>
      <c r="N258" s="272"/>
      <c r="O258" s="272"/>
      <c r="P258" s="272"/>
      <c r="Q258" s="272"/>
      <c r="R258" s="272"/>
      <c r="S258" s="272"/>
      <c r="T258" s="27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4" t="s">
        <v>178</v>
      </c>
      <c r="AU258" s="274" t="s">
        <v>87</v>
      </c>
      <c r="AV258" s="13" t="s">
        <v>89</v>
      </c>
      <c r="AW258" s="13" t="s">
        <v>36</v>
      </c>
      <c r="AX258" s="13" t="s">
        <v>80</v>
      </c>
      <c r="AY258" s="274" t="s">
        <v>170</v>
      </c>
    </row>
    <row r="259" s="14" customFormat="1">
      <c r="A259" s="14"/>
      <c r="B259" s="275"/>
      <c r="C259" s="276"/>
      <c r="D259" s="250" t="s">
        <v>178</v>
      </c>
      <c r="E259" s="277" t="s">
        <v>1</v>
      </c>
      <c r="F259" s="278" t="s">
        <v>186</v>
      </c>
      <c r="G259" s="276"/>
      <c r="H259" s="279">
        <v>4417</v>
      </c>
      <c r="I259" s="280"/>
      <c r="J259" s="276"/>
      <c r="K259" s="276"/>
      <c r="L259" s="281"/>
      <c r="M259" s="282"/>
      <c r="N259" s="283"/>
      <c r="O259" s="283"/>
      <c r="P259" s="283"/>
      <c r="Q259" s="283"/>
      <c r="R259" s="283"/>
      <c r="S259" s="283"/>
      <c r="T259" s="28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85" t="s">
        <v>178</v>
      </c>
      <c r="AU259" s="285" t="s">
        <v>87</v>
      </c>
      <c r="AV259" s="14" t="s">
        <v>175</v>
      </c>
      <c r="AW259" s="14" t="s">
        <v>36</v>
      </c>
      <c r="AX259" s="14" t="s">
        <v>87</v>
      </c>
      <c r="AY259" s="285" t="s">
        <v>170</v>
      </c>
    </row>
    <row r="260" s="2" customFormat="1" ht="16.5" customHeight="1">
      <c r="A260" s="38"/>
      <c r="B260" s="39"/>
      <c r="C260" s="236" t="s">
        <v>247</v>
      </c>
      <c r="D260" s="236" t="s">
        <v>171</v>
      </c>
      <c r="E260" s="237" t="s">
        <v>476</v>
      </c>
      <c r="F260" s="238" t="s">
        <v>477</v>
      </c>
      <c r="G260" s="239" t="s">
        <v>229</v>
      </c>
      <c r="H260" s="240">
        <v>4400</v>
      </c>
      <c r="I260" s="241"/>
      <c r="J260" s="242">
        <f>ROUND(I260*H260,2)</f>
        <v>0</v>
      </c>
      <c r="K260" s="243"/>
      <c r="L260" s="44"/>
      <c r="M260" s="244" t="s">
        <v>1</v>
      </c>
      <c r="N260" s="245" t="s">
        <v>45</v>
      </c>
      <c r="O260" s="91"/>
      <c r="P260" s="246">
        <f>O260*H260</f>
        <v>0</v>
      </c>
      <c r="Q260" s="246">
        <v>0</v>
      </c>
      <c r="R260" s="246">
        <f>Q260*H260</f>
        <v>0</v>
      </c>
      <c r="S260" s="246">
        <v>0</v>
      </c>
      <c r="T260" s="24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8" t="s">
        <v>175</v>
      </c>
      <c r="AT260" s="248" t="s">
        <v>171</v>
      </c>
      <c r="AU260" s="248" t="s">
        <v>87</v>
      </c>
      <c r="AY260" s="17" t="s">
        <v>170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87</v>
      </c>
      <c r="BK260" s="249">
        <f>ROUND(I260*H260,2)</f>
        <v>0</v>
      </c>
      <c r="BL260" s="17" t="s">
        <v>175</v>
      </c>
      <c r="BM260" s="248" t="s">
        <v>478</v>
      </c>
    </row>
    <row r="261" s="2" customFormat="1">
      <c r="A261" s="38"/>
      <c r="B261" s="39"/>
      <c r="C261" s="40"/>
      <c r="D261" s="250" t="s">
        <v>176</v>
      </c>
      <c r="E261" s="40"/>
      <c r="F261" s="251" t="s">
        <v>473</v>
      </c>
      <c r="G261" s="40"/>
      <c r="H261" s="40"/>
      <c r="I261" s="154"/>
      <c r="J261" s="40"/>
      <c r="K261" s="40"/>
      <c r="L261" s="44"/>
      <c r="M261" s="252"/>
      <c r="N261" s="25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176</v>
      </c>
      <c r="AU261" s="17" t="s">
        <v>87</v>
      </c>
    </row>
    <row r="262" s="12" customFormat="1">
      <c r="A262" s="12"/>
      <c r="B262" s="254"/>
      <c r="C262" s="255"/>
      <c r="D262" s="250" t="s">
        <v>178</v>
      </c>
      <c r="E262" s="256" t="s">
        <v>1</v>
      </c>
      <c r="F262" s="257" t="s">
        <v>386</v>
      </c>
      <c r="G262" s="255"/>
      <c r="H262" s="256" t="s">
        <v>1</v>
      </c>
      <c r="I262" s="258"/>
      <c r="J262" s="255"/>
      <c r="K262" s="255"/>
      <c r="L262" s="259"/>
      <c r="M262" s="260"/>
      <c r="N262" s="261"/>
      <c r="O262" s="261"/>
      <c r="P262" s="261"/>
      <c r="Q262" s="261"/>
      <c r="R262" s="261"/>
      <c r="S262" s="261"/>
      <c r="T262" s="26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63" t="s">
        <v>178</v>
      </c>
      <c r="AU262" s="263" t="s">
        <v>87</v>
      </c>
      <c r="AV262" s="12" t="s">
        <v>87</v>
      </c>
      <c r="AW262" s="12" t="s">
        <v>36</v>
      </c>
      <c r="AX262" s="12" t="s">
        <v>80</v>
      </c>
      <c r="AY262" s="263" t="s">
        <v>170</v>
      </c>
    </row>
    <row r="263" s="12" customFormat="1">
      <c r="A263" s="12"/>
      <c r="B263" s="254"/>
      <c r="C263" s="255"/>
      <c r="D263" s="250" t="s">
        <v>178</v>
      </c>
      <c r="E263" s="256" t="s">
        <v>1</v>
      </c>
      <c r="F263" s="257" t="s">
        <v>474</v>
      </c>
      <c r="G263" s="255"/>
      <c r="H263" s="256" t="s">
        <v>1</v>
      </c>
      <c r="I263" s="258"/>
      <c r="J263" s="255"/>
      <c r="K263" s="255"/>
      <c r="L263" s="259"/>
      <c r="M263" s="260"/>
      <c r="N263" s="261"/>
      <c r="O263" s="261"/>
      <c r="P263" s="261"/>
      <c r="Q263" s="261"/>
      <c r="R263" s="261"/>
      <c r="S263" s="261"/>
      <c r="T263" s="26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63" t="s">
        <v>178</v>
      </c>
      <c r="AU263" s="263" t="s">
        <v>87</v>
      </c>
      <c r="AV263" s="12" t="s">
        <v>87</v>
      </c>
      <c r="AW263" s="12" t="s">
        <v>36</v>
      </c>
      <c r="AX263" s="12" t="s">
        <v>80</v>
      </c>
      <c r="AY263" s="263" t="s">
        <v>170</v>
      </c>
    </row>
    <row r="264" s="13" customFormat="1">
      <c r="A264" s="13"/>
      <c r="B264" s="264"/>
      <c r="C264" s="265"/>
      <c r="D264" s="250" t="s">
        <v>178</v>
      </c>
      <c r="E264" s="266" t="s">
        <v>1</v>
      </c>
      <c r="F264" s="267" t="s">
        <v>479</v>
      </c>
      <c r="G264" s="265"/>
      <c r="H264" s="268">
        <v>4400</v>
      </c>
      <c r="I264" s="269"/>
      <c r="J264" s="265"/>
      <c r="K264" s="265"/>
      <c r="L264" s="270"/>
      <c r="M264" s="271"/>
      <c r="N264" s="272"/>
      <c r="O264" s="272"/>
      <c r="P264" s="272"/>
      <c r="Q264" s="272"/>
      <c r="R264" s="272"/>
      <c r="S264" s="272"/>
      <c r="T264" s="27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4" t="s">
        <v>178</v>
      </c>
      <c r="AU264" s="274" t="s">
        <v>87</v>
      </c>
      <c r="AV264" s="13" t="s">
        <v>89</v>
      </c>
      <c r="AW264" s="13" t="s">
        <v>36</v>
      </c>
      <c r="AX264" s="13" t="s">
        <v>80</v>
      </c>
      <c r="AY264" s="274" t="s">
        <v>170</v>
      </c>
    </row>
    <row r="265" s="14" customFormat="1">
      <c r="A265" s="14"/>
      <c r="B265" s="275"/>
      <c r="C265" s="276"/>
      <c r="D265" s="250" t="s">
        <v>178</v>
      </c>
      <c r="E265" s="277" t="s">
        <v>1</v>
      </c>
      <c r="F265" s="278" t="s">
        <v>186</v>
      </c>
      <c r="G265" s="276"/>
      <c r="H265" s="279">
        <v>4400</v>
      </c>
      <c r="I265" s="280"/>
      <c r="J265" s="276"/>
      <c r="K265" s="276"/>
      <c r="L265" s="281"/>
      <c r="M265" s="282"/>
      <c r="N265" s="283"/>
      <c r="O265" s="283"/>
      <c r="P265" s="283"/>
      <c r="Q265" s="283"/>
      <c r="R265" s="283"/>
      <c r="S265" s="283"/>
      <c r="T265" s="28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85" t="s">
        <v>178</v>
      </c>
      <c r="AU265" s="285" t="s">
        <v>87</v>
      </c>
      <c r="AV265" s="14" t="s">
        <v>175</v>
      </c>
      <c r="AW265" s="14" t="s">
        <v>36</v>
      </c>
      <c r="AX265" s="14" t="s">
        <v>87</v>
      </c>
      <c r="AY265" s="285" t="s">
        <v>170</v>
      </c>
    </row>
    <row r="266" s="2" customFormat="1" ht="16.5" customHeight="1">
      <c r="A266" s="38"/>
      <c r="B266" s="39"/>
      <c r="C266" s="236" t="s">
        <v>8</v>
      </c>
      <c r="D266" s="236" t="s">
        <v>171</v>
      </c>
      <c r="E266" s="237" t="s">
        <v>480</v>
      </c>
      <c r="F266" s="238" t="s">
        <v>481</v>
      </c>
      <c r="G266" s="239" t="s">
        <v>229</v>
      </c>
      <c r="H266" s="240">
        <v>120</v>
      </c>
      <c r="I266" s="241"/>
      <c r="J266" s="242">
        <f>ROUND(I266*H266,2)</f>
        <v>0</v>
      </c>
      <c r="K266" s="243"/>
      <c r="L266" s="44"/>
      <c r="M266" s="244" t="s">
        <v>1</v>
      </c>
      <c r="N266" s="245" t="s">
        <v>45</v>
      </c>
      <c r="O266" s="91"/>
      <c r="P266" s="246">
        <f>O266*H266</f>
        <v>0</v>
      </c>
      <c r="Q266" s="246">
        <v>0</v>
      </c>
      <c r="R266" s="246">
        <f>Q266*H266</f>
        <v>0</v>
      </c>
      <c r="S266" s="246">
        <v>0</v>
      </c>
      <c r="T266" s="24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8" t="s">
        <v>175</v>
      </c>
      <c r="AT266" s="248" t="s">
        <v>171</v>
      </c>
      <c r="AU266" s="248" t="s">
        <v>87</v>
      </c>
      <c r="AY266" s="17" t="s">
        <v>170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7" t="s">
        <v>87</v>
      </c>
      <c r="BK266" s="249">
        <f>ROUND(I266*H266,2)</f>
        <v>0</v>
      </c>
      <c r="BL266" s="17" t="s">
        <v>175</v>
      </c>
      <c r="BM266" s="248" t="s">
        <v>482</v>
      </c>
    </row>
    <row r="267" s="2" customFormat="1">
      <c r="A267" s="38"/>
      <c r="B267" s="39"/>
      <c r="C267" s="40"/>
      <c r="D267" s="250" t="s">
        <v>176</v>
      </c>
      <c r="E267" s="40"/>
      <c r="F267" s="251" t="s">
        <v>483</v>
      </c>
      <c r="G267" s="40"/>
      <c r="H267" s="40"/>
      <c r="I267" s="154"/>
      <c r="J267" s="40"/>
      <c r="K267" s="40"/>
      <c r="L267" s="44"/>
      <c r="M267" s="252"/>
      <c r="N267" s="25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176</v>
      </c>
      <c r="AU267" s="17" t="s">
        <v>87</v>
      </c>
    </row>
    <row r="268" s="12" customFormat="1">
      <c r="A268" s="12"/>
      <c r="B268" s="254"/>
      <c r="C268" s="255"/>
      <c r="D268" s="250" t="s">
        <v>178</v>
      </c>
      <c r="E268" s="256" t="s">
        <v>1</v>
      </c>
      <c r="F268" s="257" t="s">
        <v>484</v>
      </c>
      <c r="G268" s="255"/>
      <c r="H268" s="256" t="s">
        <v>1</v>
      </c>
      <c r="I268" s="258"/>
      <c r="J268" s="255"/>
      <c r="K268" s="255"/>
      <c r="L268" s="259"/>
      <c r="M268" s="260"/>
      <c r="N268" s="261"/>
      <c r="O268" s="261"/>
      <c r="P268" s="261"/>
      <c r="Q268" s="261"/>
      <c r="R268" s="261"/>
      <c r="S268" s="261"/>
      <c r="T268" s="26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63" t="s">
        <v>178</v>
      </c>
      <c r="AU268" s="263" t="s">
        <v>87</v>
      </c>
      <c r="AV268" s="12" t="s">
        <v>87</v>
      </c>
      <c r="AW268" s="12" t="s">
        <v>36</v>
      </c>
      <c r="AX268" s="12" t="s">
        <v>80</v>
      </c>
      <c r="AY268" s="263" t="s">
        <v>170</v>
      </c>
    </row>
    <row r="269" s="12" customFormat="1">
      <c r="A269" s="12"/>
      <c r="B269" s="254"/>
      <c r="C269" s="255"/>
      <c r="D269" s="250" t="s">
        <v>178</v>
      </c>
      <c r="E269" s="256" t="s">
        <v>1</v>
      </c>
      <c r="F269" s="257" t="s">
        <v>485</v>
      </c>
      <c r="G269" s="255"/>
      <c r="H269" s="256" t="s">
        <v>1</v>
      </c>
      <c r="I269" s="258"/>
      <c r="J269" s="255"/>
      <c r="K269" s="255"/>
      <c r="L269" s="259"/>
      <c r="M269" s="260"/>
      <c r="N269" s="261"/>
      <c r="O269" s="261"/>
      <c r="P269" s="261"/>
      <c r="Q269" s="261"/>
      <c r="R269" s="261"/>
      <c r="S269" s="261"/>
      <c r="T269" s="26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63" t="s">
        <v>178</v>
      </c>
      <c r="AU269" s="263" t="s">
        <v>87</v>
      </c>
      <c r="AV269" s="12" t="s">
        <v>87</v>
      </c>
      <c r="AW269" s="12" t="s">
        <v>36</v>
      </c>
      <c r="AX269" s="12" t="s">
        <v>80</v>
      </c>
      <c r="AY269" s="263" t="s">
        <v>170</v>
      </c>
    </row>
    <row r="270" s="13" customFormat="1">
      <c r="A270" s="13"/>
      <c r="B270" s="264"/>
      <c r="C270" s="265"/>
      <c r="D270" s="250" t="s">
        <v>178</v>
      </c>
      <c r="E270" s="266" t="s">
        <v>1</v>
      </c>
      <c r="F270" s="267" t="s">
        <v>486</v>
      </c>
      <c r="G270" s="265"/>
      <c r="H270" s="268">
        <v>120</v>
      </c>
      <c r="I270" s="269"/>
      <c r="J270" s="265"/>
      <c r="K270" s="265"/>
      <c r="L270" s="270"/>
      <c r="M270" s="271"/>
      <c r="N270" s="272"/>
      <c r="O270" s="272"/>
      <c r="P270" s="272"/>
      <c r="Q270" s="272"/>
      <c r="R270" s="272"/>
      <c r="S270" s="272"/>
      <c r="T270" s="27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4" t="s">
        <v>178</v>
      </c>
      <c r="AU270" s="274" t="s">
        <v>87</v>
      </c>
      <c r="AV270" s="13" t="s">
        <v>89</v>
      </c>
      <c r="AW270" s="13" t="s">
        <v>36</v>
      </c>
      <c r="AX270" s="13" t="s">
        <v>80</v>
      </c>
      <c r="AY270" s="274" t="s">
        <v>170</v>
      </c>
    </row>
    <row r="271" s="14" customFormat="1">
      <c r="A271" s="14"/>
      <c r="B271" s="275"/>
      <c r="C271" s="276"/>
      <c r="D271" s="250" t="s">
        <v>178</v>
      </c>
      <c r="E271" s="277" t="s">
        <v>1</v>
      </c>
      <c r="F271" s="278" t="s">
        <v>186</v>
      </c>
      <c r="G271" s="276"/>
      <c r="H271" s="279">
        <v>120</v>
      </c>
      <c r="I271" s="280"/>
      <c r="J271" s="276"/>
      <c r="K271" s="276"/>
      <c r="L271" s="281"/>
      <c r="M271" s="282"/>
      <c r="N271" s="283"/>
      <c r="O271" s="283"/>
      <c r="P271" s="283"/>
      <c r="Q271" s="283"/>
      <c r="R271" s="283"/>
      <c r="S271" s="283"/>
      <c r="T271" s="28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85" t="s">
        <v>178</v>
      </c>
      <c r="AU271" s="285" t="s">
        <v>87</v>
      </c>
      <c r="AV271" s="14" t="s">
        <v>175</v>
      </c>
      <c r="AW271" s="14" t="s">
        <v>36</v>
      </c>
      <c r="AX271" s="14" t="s">
        <v>87</v>
      </c>
      <c r="AY271" s="285" t="s">
        <v>170</v>
      </c>
    </row>
    <row r="272" s="2" customFormat="1" ht="21.75" customHeight="1">
      <c r="A272" s="38"/>
      <c r="B272" s="39"/>
      <c r="C272" s="236" t="s">
        <v>253</v>
      </c>
      <c r="D272" s="236" t="s">
        <v>171</v>
      </c>
      <c r="E272" s="237" t="s">
        <v>487</v>
      </c>
      <c r="F272" s="238" t="s">
        <v>488</v>
      </c>
      <c r="G272" s="239" t="s">
        <v>229</v>
      </c>
      <c r="H272" s="240">
        <v>4400</v>
      </c>
      <c r="I272" s="241"/>
      <c r="J272" s="242">
        <f>ROUND(I272*H272,2)</f>
        <v>0</v>
      </c>
      <c r="K272" s="243"/>
      <c r="L272" s="44"/>
      <c r="M272" s="244" t="s">
        <v>1</v>
      </c>
      <c r="N272" s="245" t="s">
        <v>45</v>
      </c>
      <c r="O272" s="91"/>
      <c r="P272" s="246">
        <f>O272*H272</f>
        <v>0</v>
      </c>
      <c r="Q272" s="246">
        <v>0</v>
      </c>
      <c r="R272" s="246">
        <f>Q272*H272</f>
        <v>0</v>
      </c>
      <c r="S272" s="246">
        <v>0</v>
      </c>
      <c r="T272" s="24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8" t="s">
        <v>175</v>
      </c>
      <c r="AT272" s="248" t="s">
        <v>171</v>
      </c>
      <c r="AU272" s="248" t="s">
        <v>87</v>
      </c>
      <c r="AY272" s="17" t="s">
        <v>170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87</v>
      </c>
      <c r="BK272" s="249">
        <f>ROUND(I272*H272,2)</f>
        <v>0</v>
      </c>
      <c r="BL272" s="17" t="s">
        <v>175</v>
      </c>
      <c r="BM272" s="248" t="s">
        <v>489</v>
      </c>
    </row>
    <row r="273" s="2" customFormat="1">
      <c r="A273" s="38"/>
      <c r="B273" s="39"/>
      <c r="C273" s="40"/>
      <c r="D273" s="250" t="s">
        <v>176</v>
      </c>
      <c r="E273" s="40"/>
      <c r="F273" s="251" t="s">
        <v>490</v>
      </c>
      <c r="G273" s="40"/>
      <c r="H273" s="40"/>
      <c r="I273" s="154"/>
      <c r="J273" s="40"/>
      <c r="K273" s="40"/>
      <c r="L273" s="44"/>
      <c r="M273" s="252"/>
      <c r="N273" s="25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176</v>
      </c>
      <c r="AU273" s="17" t="s">
        <v>87</v>
      </c>
    </row>
    <row r="274" s="12" customFormat="1">
      <c r="A274" s="12"/>
      <c r="B274" s="254"/>
      <c r="C274" s="255"/>
      <c r="D274" s="250" t="s">
        <v>178</v>
      </c>
      <c r="E274" s="256" t="s">
        <v>1</v>
      </c>
      <c r="F274" s="257" t="s">
        <v>297</v>
      </c>
      <c r="G274" s="255"/>
      <c r="H274" s="256" t="s">
        <v>1</v>
      </c>
      <c r="I274" s="258"/>
      <c r="J274" s="255"/>
      <c r="K274" s="255"/>
      <c r="L274" s="259"/>
      <c r="M274" s="260"/>
      <c r="N274" s="261"/>
      <c r="O274" s="261"/>
      <c r="P274" s="261"/>
      <c r="Q274" s="261"/>
      <c r="R274" s="261"/>
      <c r="S274" s="261"/>
      <c r="T274" s="26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63" t="s">
        <v>178</v>
      </c>
      <c r="AU274" s="263" t="s">
        <v>87</v>
      </c>
      <c r="AV274" s="12" t="s">
        <v>87</v>
      </c>
      <c r="AW274" s="12" t="s">
        <v>36</v>
      </c>
      <c r="AX274" s="12" t="s">
        <v>80</v>
      </c>
      <c r="AY274" s="263" t="s">
        <v>170</v>
      </c>
    </row>
    <row r="275" s="12" customFormat="1">
      <c r="A275" s="12"/>
      <c r="B275" s="254"/>
      <c r="C275" s="255"/>
      <c r="D275" s="250" t="s">
        <v>178</v>
      </c>
      <c r="E275" s="256" t="s">
        <v>1</v>
      </c>
      <c r="F275" s="257" t="s">
        <v>430</v>
      </c>
      <c r="G275" s="255"/>
      <c r="H275" s="256" t="s">
        <v>1</v>
      </c>
      <c r="I275" s="258"/>
      <c r="J275" s="255"/>
      <c r="K275" s="255"/>
      <c r="L275" s="259"/>
      <c r="M275" s="260"/>
      <c r="N275" s="261"/>
      <c r="O275" s="261"/>
      <c r="P275" s="261"/>
      <c r="Q275" s="261"/>
      <c r="R275" s="261"/>
      <c r="S275" s="261"/>
      <c r="T275" s="26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63" t="s">
        <v>178</v>
      </c>
      <c r="AU275" s="263" t="s">
        <v>87</v>
      </c>
      <c r="AV275" s="12" t="s">
        <v>87</v>
      </c>
      <c r="AW275" s="12" t="s">
        <v>36</v>
      </c>
      <c r="AX275" s="12" t="s">
        <v>80</v>
      </c>
      <c r="AY275" s="263" t="s">
        <v>170</v>
      </c>
    </row>
    <row r="276" s="12" customFormat="1">
      <c r="A276" s="12"/>
      <c r="B276" s="254"/>
      <c r="C276" s="255"/>
      <c r="D276" s="250" t="s">
        <v>178</v>
      </c>
      <c r="E276" s="256" t="s">
        <v>1</v>
      </c>
      <c r="F276" s="257" t="s">
        <v>491</v>
      </c>
      <c r="G276" s="255"/>
      <c r="H276" s="256" t="s">
        <v>1</v>
      </c>
      <c r="I276" s="258"/>
      <c r="J276" s="255"/>
      <c r="K276" s="255"/>
      <c r="L276" s="259"/>
      <c r="M276" s="260"/>
      <c r="N276" s="261"/>
      <c r="O276" s="261"/>
      <c r="P276" s="261"/>
      <c r="Q276" s="261"/>
      <c r="R276" s="261"/>
      <c r="S276" s="261"/>
      <c r="T276" s="26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63" t="s">
        <v>178</v>
      </c>
      <c r="AU276" s="263" t="s">
        <v>87</v>
      </c>
      <c r="AV276" s="12" t="s">
        <v>87</v>
      </c>
      <c r="AW276" s="12" t="s">
        <v>36</v>
      </c>
      <c r="AX276" s="12" t="s">
        <v>80</v>
      </c>
      <c r="AY276" s="263" t="s">
        <v>170</v>
      </c>
    </row>
    <row r="277" s="12" customFormat="1">
      <c r="A277" s="12"/>
      <c r="B277" s="254"/>
      <c r="C277" s="255"/>
      <c r="D277" s="250" t="s">
        <v>178</v>
      </c>
      <c r="E277" s="256" t="s">
        <v>1</v>
      </c>
      <c r="F277" s="257" t="s">
        <v>440</v>
      </c>
      <c r="G277" s="255"/>
      <c r="H277" s="256" t="s">
        <v>1</v>
      </c>
      <c r="I277" s="258"/>
      <c r="J277" s="255"/>
      <c r="K277" s="255"/>
      <c r="L277" s="259"/>
      <c r="M277" s="260"/>
      <c r="N277" s="261"/>
      <c r="O277" s="261"/>
      <c r="P277" s="261"/>
      <c r="Q277" s="261"/>
      <c r="R277" s="261"/>
      <c r="S277" s="261"/>
      <c r="T277" s="26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63" t="s">
        <v>178</v>
      </c>
      <c r="AU277" s="263" t="s">
        <v>87</v>
      </c>
      <c r="AV277" s="12" t="s">
        <v>87</v>
      </c>
      <c r="AW277" s="12" t="s">
        <v>36</v>
      </c>
      <c r="AX277" s="12" t="s">
        <v>80</v>
      </c>
      <c r="AY277" s="263" t="s">
        <v>170</v>
      </c>
    </row>
    <row r="278" s="12" customFormat="1">
      <c r="A278" s="12"/>
      <c r="B278" s="254"/>
      <c r="C278" s="255"/>
      <c r="D278" s="250" t="s">
        <v>178</v>
      </c>
      <c r="E278" s="256" t="s">
        <v>1</v>
      </c>
      <c r="F278" s="257" t="s">
        <v>492</v>
      </c>
      <c r="G278" s="255"/>
      <c r="H278" s="256" t="s">
        <v>1</v>
      </c>
      <c r="I278" s="258"/>
      <c r="J278" s="255"/>
      <c r="K278" s="255"/>
      <c r="L278" s="259"/>
      <c r="M278" s="260"/>
      <c r="N278" s="261"/>
      <c r="O278" s="261"/>
      <c r="P278" s="261"/>
      <c r="Q278" s="261"/>
      <c r="R278" s="261"/>
      <c r="S278" s="261"/>
      <c r="T278" s="26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63" t="s">
        <v>178</v>
      </c>
      <c r="AU278" s="263" t="s">
        <v>87</v>
      </c>
      <c r="AV278" s="12" t="s">
        <v>87</v>
      </c>
      <c r="AW278" s="12" t="s">
        <v>36</v>
      </c>
      <c r="AX278" s="12" t="s">
        <v>80</v>
      </c>
      <c r="AY278" s="263" t="s">
        <v>170</v>
      </c>
    </row>
    <row r="279" s="12" customFormat="1">
      <c r="A279" s="12"/>
      <c r="B279" s="254"/>
      <c r="C279" s="255"/>
      <c r="D279" s="250" t="s">
        <v>178</v>
      </c>
      <c r="E279" s="256" t="s">
        <v>1</v>
      </c>
      <c r="F279" s="257" t="s">
        <v>493</v>
      </c>
      <c r="G279" s="255"/>
      <c r="H279" s="256" t="s">
        <v>1</v>
      </c>
      <c r="I279" s="258"/>
      <c r="J279" s="255"/>
      <c r="K279" s="255"/>
      <c r="L279" s="259"/>
      <c r="M279" s="260"/>
      <c r="N279" s="261"/>
      <c r="O279" s="261"/>
      <c r="P279" s="261"/>
      <c r="Q279" s="261"/>
      <c r="R279" s="261"/>
      <c r="S279" s="261"/>
      <c r="T279" s="26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63" t="s">
        <v>178</v>
      </c>
      <c r="AU279" s="263" t="s">
        <v>87</v>
      </c>
      <c r="AV279" s="12" t="s">
        <v>87</v>
      </c>
      <c r="AW279" s="12" t="s">
        <v>36</v>
      </c>
      <c r="AX279" s="12" t="s">
        <v>80</v>
      </c>
      <c r="AY279" s="263" t="s">
        <v>170</v>
      </c>
    </row>
    <row r="280" s="12" customFormat="1">
      <c r="A280" s="12"/>
      <c r="B280" s="254"/>
      <c r="C280" s="255"/>
      <c r="D280" s="250" t="s">
        <v>178</v>
      </c>
      <c r="E280" s="256" t="s">
        <v>1</v>
      </c>
      <c r="F280" s="257" t="s">
        <v>494</v>
      </c>
      <c r="G280" s="255"/>
      <c r="H280" s="256" t="s">
        <v>1</v>
      </c>
      <c r="I280" s="258"/>
      <c r="J280" s="255"/>
      <c r="K280" s="255"/>
      <c r="L280" s="259"/>
      <c r="M280" s="260"/>
      <c r="N280" s="261"/>
      <c r="O280" s="261"/>
      <c r="P280" s="261"/>
      <c r="Q280" s="261"/>
      <c r="R280" s="261"/>
      <c r="S280" s="261"/>
      <c r="T280" s="26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63" t="s">
        <v>178</v>
      </c>
      <c r="AU280" s="263" t="s">
        <v>87</v>
      </c>
      <c r="AV280" s="12" t="s">
        <v>87</v>
      </c>
      <c r="AW280" s="12" t="s">
        <v>36</v>
      </c>
      <c r="AX280" s="12" t="s">
        <v>80</v>
      </c>
      <c r="AY280" s="263" t="s">
        <v>170</v>
      </c>
    </row>
    <row r="281" s="12" customFormat="1">
      <c r="A281" s="12"/>
      <c r="B281" s="254"/>
      <c r="C281" s="255"/>
      <c r="D281" s="250" t="s">
        <v>178</v>
      </c>
      <c r="E281" s="256" t="s">
        <v>1</v>
      </c>
      <c r="F281" s="257" t="s">
        <v>495</v>
      </c>
      <c r="G281" s="255"/>
      <c r="H281" s="256" t="s">
        <v>1</v>
      </c>
      <c r="I281" s="258"/>
      <c r="J281" s="255"/>
      <c r="K281" s="255"/>
      <c r="L281" s="259"/>
      <c r="M281" s="260"/>
      <c r="N281" s="261"/>
      <c r="O281" s="261"/>
      <c r="P281" s="261"/>
      <c r="Q281" s="261"/>
      <c r="R281" s="261"/>
      <c r="S281" s="261"/>
      <c r="T281" s="26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63" t="s">
        <v>178</v>
      </c>
      <c r="AU281" s="263" t="s">
        <v>87</v>
      </c>
      <c r="AV281" s="12" t="s">
        <v>87</v>
      </c>
      <c r="AW281" s="12" t="s">
        <v>36</v>
      </c>
      <c r="AX281" s="12" t="s">
        <v>80</v>
      </c>
      <c r="AY281" s="263" t="s">
        <v>170</v>
      </c>
    </row>
    <row r="282" s="12" customFormat="1">
      <c r="A282" s="12"/>
      <c r="B282" s="254"/>
      <c r="C282" s="255"/>
      <c r="D282" s="250" t="s">
        <v>178</v>
      </c>
      <c r="E282" s="256" t="s">
        <v>1</v>
      </c>
      <c r="F282" s="257" t="s">
        <v>496</v>
      </c>
      <c r="G282" s="255"/>
      <c r="H282" s="256" t="s">
        <v>1</v>
      </c>
      <c r="I282" s="258"/>
      <c r="J282" s="255"/>
      <c r="K282" s="255"/>
      <c r="L282" s="259"/>
      <c r="M282" s="260"/>
      <c r="N282" s="261"/>
      <c r="O282" s="261"/>
      <c r="P282" s="261"/>
      <c r="Q282" s="261"/>
      <c r="R282" s="261"/>
      <c r="S282" s="261"/>
      <c r="T282" s="26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63" t="s">
        <v>178</v>
      </c>
      <c r="AU282" s="263" t="s">
        <v>87</v>
      </c>
      <c r="AV282" s="12" t="s">
        <v>87</v>
      </c>
      <c r="AW282" s="12" t="s">
        <v>36</v>
      </c>
      <c r="AX282" s="12" t="s">
        <v>80</v>
      </c>
      <c r="AY282" s="263" t="s">
        <v>170</v>
      </c>
    </row>
    <row r="283" s="12" customFormat="1">
      <c r="A283" s="12"/>
      <c r="B283" s="254"/>
      <c r="C283" s="255"/>
      <c r="D283" s="250" t="s">
        <v>178</v>
      </c>
      <c r="E283" s="256" t="s">
        <v>1</v>
      </c>
      <c r="F283" s="257" t="s">
        <v>497</v>
      </c>
      <c r="G283" s="255"/>
      <c r="H283" s="256" t="s">
        <v>1</v>
      </c>
      <c r="I283" s="258"/>
      <c r="J283" s="255"/>
      <c r="K283" s="255"/>
      <c r="L283" s="259"/>
      <c r="M283" s="260"/>
      <c r="N283" s="261"/>
      <c r="O283" s="261"/>
      <c r="P283" s="261"/>
      <c r="Q283" s="261"/>
      <c r="R283" s="261"/>
      <c r="S283" s="261"/>
      <c r="T283" s="26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63" t="s">
        <v>178</v>
      </c>
      <c r="AU283" s="263" t="s">
        <v>87</v>
      </c>
      <c r="AV283" s="12" t="s">
        <v>87</v>
      </c>
      <c r="AW283" s="12" t="s">
        <v>36</v>
      </c>
      <c r="AX283" s="12" t="s">
        <v>80</v>
      </c>
      <c r="AY283" s="263" t="s">
        <v>170</v>
      </c>
    </row>
    <row r="284" s="12" customFormat="1">
      <c r="A284" s="12"/>
      <c r="B284" s="254"/>
      <c r="C284" s="255"/>
      <c r="D284" s="250" t="s">
        <v>178</v>
      </c>
      <c r="E284" s="256" t="s">
        <v>1</v>
      </c>
      <c r="F284" s="257" t="s">
        <v>498</v>
      </c>
      <c r="G284" s="255"/>
      <c r="H284" s="256" t="s">
        <v>1</v>
      </c>
      <c r="I284" s="258"/>
      <c r="J284" s="255"/>
      <c r="K284" s="255"/>
      <c r="L284" s="259"/>
      <c r="M284" s="260"/>
      <c r="N284" s="261"/>
      <c r="O284" s="261"/>
      <c r="P284" s="261"/>
      <c r="Q284" s="261"/>
      <c r="R284" s="261"/>
      <c r="S284" s="261"/>
      <c r="T284" s="26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63" t="s">
        <v>178</v>
      </c>
      <c r="AU284" s="263" t="s">
        <v>87</v>
      </c>
      <c r="AV284" s="12" t="s">
        <v>87</v>
      </c>
      <c r="AW284" s="12" t="s">
        <v>36</v>
      </c>
      <c r="AX284" s="12" t="s">
        <v>80</v>
      </c>
      <c r="AY284" s="263" t="s">
        <v>170</v>
      </c>
    </row>
    <row r="285" s="12" customFormat="1">
      <c r="A285" s="12"/>
      <c r="B285" s="254"/>
      <c r="C285" s="255"/>
      <c r="D285" s="250" t="s">
        <v>178</v>
      </c>
      <c r="E285" s="256" t="s">
        <v>1</v>
      </c>
      <c r="F285" s="257" t="s">
        <v>499</v>
      </c>
      <c r="G285" s="255"/>
      <c r="H285" s="256" t="s">
        <v>1</v>
      </c>
      <c r="I285" s="258"/>
      <c r="J285" s="255"/>
      <c r="K285" s="255"/>
      <c r="L285" s="259"/>
      <c r="M285" s="260"/>
      <c r="N285" s="261"/>
      <c r="O285" s="261"/>
      <c r="P285" s="261"/>
      <c r="Q285" s="261"/>
      <c r="R285" s="261"/>
      <c r="S285" s="261"/>
      <c r="T285" s="26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63" t="s">
        <v>178</v>
      </c>
      <c r="AU285" s="263" t="s">
        <v>87</v>
      </c>
      <c r="AV285" s="12" t="s">
        <v>87</v>
      </c>
      <c r="AW285" s="12" t="s">
        <v>36</v>
      </c>
      <c r="AX285" s="12" t="s">
        <v>80</v>
      </c>
      <c r="AY285" s="263" t="s">
        <v>170</v>
      </c>
    </row>
    <row r="286" s="12" customFormat="1">
      <c r="A286" s="12"/>
      <c r="B286" s="254"/>
      <c r="C286" s="255"/>
      <c r="D286" s="250" t="s">
        <v>178</v>
      </c>
      <c r="E286" s="256" t="s">
        <v>1</v>
      </c>
      <c r="F286" s="257" t="s">
        <v>500</v>
      </c>
      <c r="G286" s="255"/>
      <c r="H286" s="256" t="s">
        <v>1</v>
      </c>
      <c r="I286" s="258"/>
      <c r="J286" s="255"/>
      <c r="K286" s="255"/>
      <c r="L286" s="259"/>
      <c r="M286" s="260"/>
      <c r="N286" s="261"/>
      <c r="O286" s="261"/>
      <c r="P286" s="261"/>
      <c r="Q286" s="261"/>
      <c r="R286" s="261"/>
      <c r="S286" s="261"/>
      <c r="T286" s="26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63" t="s">
        <v>178</v>
      </c>
      <c r="AU286" s="263" t="s">
        <v>87</v>
      </c>
      <c r="AV286" s="12" t="s">
        <v>87</v>
      </c>
      <c r="AW286" s="12" t="s">
        <v>36</v>
      </c>
      <c r="AX286" s="12" t="s">
        <v>80</v>
      </c>
      <c r="AY286" s="263" t="s">
        <v>170</v>
      </c>
    </row>
    <row r="287" s="12" customFormat="1">
      <c r="A287" s="12"/>
      <c r="B287" s="254"/>
      <c r="C287" s="255"/>
      <c r="D287" s="250" t="s">
        <v>178</v>
      </c>
      <c r="E287" s="256" t="s">
        <v>1</v>
      </c>
      <c r="F287" s="257" t="s">
        <v>501</v>
      </c>
      <c r="G287" s="255"/>
      <c r="H287" s="256" t="s">
        <v>1</v>
      </c>
      <c r="I287" s="258"/>
      <c r="J287" s="255"/>
      <c r="K287" s="255"/>
      <c r="L287" s="259"/>
      <c r="M287" s="260"/>
      <c r="N287" s="261"/>
      <c r="O287" s="261"/>
      <c r="P287" s="261"/>
      <c r="Q287" s="261"/>
      <c r="R287" s="261"/>
      <c r="S287" s="261"/>
      <c r="T287" s="26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63" t="s">
        <v>178</v>
      </c>
      <c r="AU287" s="263" t="s">
        <v>87</v>
      </c>
      <c r="AV287" s="12" t="s">
        <v>87</v>
      </c>
      <c r="AW287" s="12" t="s">
        <v>36</v>
      </c>
      <c r="AX287" s="12" t="s">
        <v>80</v>
      </c>
      <c r="AY287" s="263" t="s">
        <v>170</v>
      </c>
    </row>
    <row r="288" s="13" customFormat="1">
      <c r="A288" s="13"/>
      <c r="B288" s="264"/>
      <c r="C288" s="265"/>
      <c r="D288" s="250" t="s">
        <v>178</v>
      </c>
      <c r="E288" s="266" t="s">
        <v>1</v>
      </c>
      <c r="F288" s="267" t="s">
        <v>479</v>
      </c>
      <c r="G288" s="265"/>
      <c r="H288" s="268">
        <v>4400</v>
      </c>
      <c r="I288" s="269"/>
      <c r="J288" s="265"/>
      <c r="K288" s="265"/>
      <c r="L288" s="270"/>
      <c r="M288" s="271"/>
      <c r="N288" s="272"/>
      <c r="O288" s="272"/>
      <c r="P288" s="272"/>
      <c r="Q288" s="272"/>
      <c r="R288" s="272"/>
      <c r="S288" s="272"/>
      <c r="T288" s="27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4" t="s">
        <v>178</v>
      </c>
      <c r="AU288" s="274" t="s">
        <v>87</v>
      </c>
      <c r="AV288" s="13" t="s">
        <v>89</v>
      </c>
      <c r="AW288" s="13" t="s">
        <v>36</v>
      </c>
      <c r="AX288" s="13" t="s">
        <v>80</v>
      </c>
      <c r="AY288" s="274" t="s">
        <v>170</v>
      </c>
    </row>
    <row r="289" s="14" customFormat="1">
      <c r="A289" s="14"/>
      <c r="B289" s="275"/>
      <c r="C289" s="276"/>
      <c r="D289" s="250" t="s">
        <v>178</v>
      </c>
      <c r="E289" s="277" t="s">
        <v>1</v>
      </c>
      <c r="F289" s="278" t="s">
        <v>186</v>
      </c>
      <c r="G289" s="276"/>
      <c r="H289" s="279">
        <v>4400</v>
      </c>
      <c r="I289" s="280"/>
      <c r="J289" s="276"/>
      <c r="K289" s="276"/>
      <c r="L289" s="281"/>
      <c r="M289" s="282"/>
      <c r="N289" s="283"/>
      <c r="O289" s="283"/>
      <c r="P289" s="283"/>
      <c r="Q289" s="283"/>
      <c r="R289" s="283"/>
      <c r="S289" s="283"/>
      <c r="T289" s="28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85" t="s">
        <v>178</v>
      </c>
      <c r="AU289" s="285" t="s">
        <v>87</v>
      </c>
      <c r="AV289" s="14" t="s">
        <v>175</v>
      </c>
      <c r="AW289" s="14" t="s">
        <v>36</v>
      </c>
      <c r="AX289" s="14" t="s">
        <v>87</v>
      </c>
      <c r="AY289" s="285" t="s">
        <v>170</v>
      </c>
    </row>
    <row r="290" s="2" customFormat="1" ht="21.75" customHeight="1">
      <c r="A290" s="38"/>
      <c r="B290" s="39"/>
      <c r="C290" s="236" t="s">
        <v>502</v>
      </c>
      <c r="D290" s="236" t="s">
        <v>171</v>
      </c>
      <c r="E290" s="237" t="s">
        <v>503</v>
      </c>
      <c r="F290" s="238" t="s">
        <v>504</v>
      </c>
      <c r="G290" s="239" t="s">
        <v>229</v>
      </c>
      <c r="H290" s="240">
        <v>17</v>
      </c>
      <c r="I290" s="241"/>
      <c r="J290" s="242">
        <f>ROUND(I290*H290,2)</f>
        <v>0</v>
      </c>
      <c r="K290" s="243"/>
      <c r="L290" s="44"/>
      <c r="M290" s="244" t="s">
        <v>1</v>
      </c>
      <c r="N290" s="245" t="s">
        <v>45</v>
      </c>
      <c r="O290" s="91"/>
      <c r="P290" s="246">
        <f>O290*H290</f>
        <v>0</v>
      </c>
      <c r="Q290" s="246">
        <v>0</v>
      </c>
      <c r="R290" s="246">
        <f>Q290*H290</f>
        <v>0</v>
      </c>
      <c r="S290" s="246">
        <v>0</v>
      </c>
      <c r="T290" s="24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8" t="s">
        <v>175</v>
      </c>
      <c r="AT290" s="248" t="s">
        <v>171</v>
      </c>
      <c r="AU290" s="248" t="s">
        <v>87</v>
      </c>
      <c r="AY290" s="17" t="s">
        <v>170</v>
      </c>
      <c r="BE290" s="249">
        <f>IF(N290="základní",J290,0)</f>
        <v>0</v>
      </c>
      <c r="BF290" s="249">
        <f>IF(N290="snížená",J290,0)</f>
        <v>0</v>
      </c>
      <c r="BG290" s="249">
        <f>IF(N290="zákl. přenesená",J290,0)</f>
        <v>0</v>
      </c>
      <c r="BH290" s="249">
        <f>IF(N290="sníž. přenesená",J290,0)</f>
        <v>0</v>
      </c>
      <c r="BI290" s="249">
        <f>IF(N290="nulová",J290,0)</f>
        <v>0</v>
      </c>
      <c r="BJ290" s="17" t="s">
        <v>87</v>
      </c>
      <c r="BK290" s="249">
        <f>ROUND(I290*H290,2)</f>
        <v>0</v>
      </c>
      <c r="BL290" s="17" t="s">
        <v>175</v>
      </c>
      <c r="BM290" s="248" t="s">
        <v>505</v>
      </c>
    </row>
    <row r="291" s="2" customFormat="1">
      <c r="A291" s="38"/>
      <c r="B291" s="39"/>
      <c r="C291" s="40"/>
      <c r="D291" s="250" t="s">
        <v>176</v>
      </c>
      <c r="E291" s="40"/>
      <c r="F291" s="251" t="s">
        <v>490</v>
      </c>
      <c r="G291" s="40"/>
      <c r="H291" s="40"/>
      <c r="I291" s="154"/>
      <c r="J291" s="40"/>
      <c r="K291" s="40"/>
      <c r="L291" s="44"/>
      <c r="M291" s="252"/>
      <c r="N291" s="25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176</v>
      </c>
      <c r="AU291" s="17" t="s">
        <v>87</v>
      </c>
    </row>
    <row r="292" s="12" customFormat="1">
      <c r="A292" s="12"/>
      <c r="B292" s="254"/>
      <c r="C292" s="255"/>
      <c r="D292" s="250" t="s">
        <v>178</v>
      </c>
      <c r="E292" s="256" t="s">
        <v>1</v>
      </c>
      <c r="F292" s="257" t="s">
        <v>297</v>
      </c>
      <c r="G292" s="255"/>
      <c r="H292" s="256" t="s">
        <v>1</v>
      </c>
      <c r="I292" s="258"/>
      <c r="J292" s="255"/>
      <c r="K292" s="255"/>
      <c r="L292" s="259"/>
      <c r="M292" s="260"/>
      <c r="N292" s="261"/>
      <c r="O292" s="261"/>
      <c r="P292" s="261"/>
      <c r="Q292" s="261"/>
      <c r="R292" s="261"/>
      <c r="S292" s="261"/>
      <c r="T292" s="26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63" t="s">
        <v>178</v>
      </c>
      <c r="AU292" s="263" t="s">
        <v>87</v>
      </c>
      <c r="AV292" s="12" t="s">
        <v>87</v>
      </c>
      <c r="AW292" s="12" t="s">
        <v>36</v>
      </c>
      <c r="AX292" s="12" t="s">
        <v>80</v>
      </c>
      <c r="AY292" s="263" t="s">
        <v>170</v>
      </c>
    </row>
    <row r="293" s="12" customFormat="1">
      <c r="A293" s="12"/>
      <c r="B293" s="254"/>
      <c r="C293" s="255"/>
      <c r="D293" s="250" t="s">
        <v>178</v>
      </c>
      <c r="E293" s="256" t="s">
        <v>1</v>
      </c>
      <c r="F293" s="257" t="s">
        <v>506</v>
      </c>
      <c r="G293" s="255"/>
      <c r="H293" s="256" t="s">
        <v>1</v>
      </c>
      <c r="I293" s="258"/>
      <c r="J293" s="255"/>
      <c r="K293" s="255"/>
      <c r="L293" s="259"/>
      <c r="M293" s="260"/>
      <c r="N293" s="261"/>
      <c r="O293" s="261"/>
      <c r="P293" s="261"/>
      <c r="Q293" s="261"/>
      <c r="R293" s="261"/>
      <c r="S293" s="261"/>
      <c r="T293" s="26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63" t="s">
        <v>178</v>
      </c>
      <c r="AU293" s="263" t="s">
        <v>87</v>
      </c>
      <c r="AV293" s="12" t="s">
        <v>87</v>
      </c>
      <c r="AW293" s="12" t="s">
        <v>36</v>
      </c>
      <c r="AX293" s="12" t="s">
        <v>80</v>
      </c>
      <c r="AY293" s="263" t="s">
        <v>170</v>
      </c>
    </row>
    <row r="294" s="12" customFormat="1">
      <c r="A294" s="12"/>
      <c r="B294" s="254"/>
      <c r="C294" s="255"/>
      <c r="D294" s="250" t="s">
        <v>178</v>
      </c>
      <c r="E294" s="256" t="s">
        <v>1</v>
      </c>
      <c r="F294" s="257" t="s">
        <v>507</v>
      </c>
      <c r="G294" s="255"/>
      <c r="H294" s="256" t="s">
        <v>1</v>
      </c>
      <c r="I294" s="258"/>
      <c r="J294" s="255"/>
      <c r="K294" s="255"/>
      <c r="L294" s="259"/>
      <c r="M294" s="260"/>
      <c r="N294" s="261"/>
      <c r="O294" s="261"/>
      <c r="P294" s="261"/>
      <c r="Q294" s="261"/>
      <c r="R294" s="261"/>
      <c r="S294" s="261"/>
      <c r="T294" s="26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63" t="s">
        <v>178</v>
      </c>
      <c r="AU294" s="263" t="s">
        <v>87</v>
      </c>
      <c r="AV294" s="12" t="s">
        <v>87</v>
      </c>
      <c r="AW294" s="12" t="s">
        <v>36</v>
      </c>
      <c r="AX294" s="12" t="s">
        <v>80</v>
      </c>
      <c r="AY294" s="263" t="s">
        <v>170</v>
      </c>
    </row>
    <row r="295" s="13" customFormat="1">
      <c r="A295" s="13"/>
      <c r="B295" s="264"/>
      <c r="C295" s="265"/>
      <c r="D295" s="250" t="s">
        <v>178</v>
      </c>
      <c r="E295" s="266" t="s">
        <v>1</v>
      </c>
      <c r="F295" s="267" t="s">
        <v>508</v>
      </c>
      <c r="G295" s="265"/>
      <c r="H295" s="268">
        <v>17</v>
      </c>
      <c r="I295" s="269"/>
      <c r="J295" s="265"/>
      <c r="K295" s="265"/>
      <c r="L295" s="270"/>
      <c r="M295" s="271"/>
      <c r="N295" s="272"/>
      <c r="O295" s="272"/>
      <c r="P295" s="272"/>
      <c r="Q295" s="272"/>
      <c r="R295" s="272"/>
      <c r="S295" s="272"/>
      <c r="T295" s="27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4" t="s">
        <v>178</v>
      </c>
      <c r="AU295" s="274" t="s">
        <v>87</v>
      </c>
      <c r="AV295" s="13" t="s">
        <v>89</v>
      </c>
      <c r="AW295" s="13" t="s">
        <v>36</v>
      </c>
      <c r="AX295" s="13" t="s">
        <v>80</v>
      </c>
      <c r="AY295" s="274" t="s">
        <v>170</v>
      </c>
    </row>
    <row r="296" s="14" customFormat="1">
      <c r="A296" s="14"/>
      <c r="B296" s="275"/>
      <c r="C296" s="276"/>
      <c r="D296" s="250" t="s">
        <v>178</v>
      </c>
      <c r="E296" s="277" t="s">
        <v>1</v>
      </c>
      <c r="F296" s="278" t="s">
        <v>186</v>
      </c>
      <c r="G296" s="276"/>
      <c r="H296" s="279">
        <v>17</v>
      </c>
      <c r="I296" s="280"/>
      <c r="J296" s="276"/>
      <c r="K296" s="276"/>
      <c r="L296" s="281"/>
      <c r="M296" s="282"/>
      <c r="N296" s="283"/>
      <c r="O296" s="283"/>
      <c r="P296" s="283"/>
      <c r="Q296" s="283"/>
      <c r="R296" s="283"/>
      <c r="S296" s="283"/>
      <c r="T296" s="28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85" t="s">
        <v>178</v>
      </c>
      <c r="AU296" s="285" t="s">
        <v>87</v>
      </c>
      <c r="AV296" s="14" t="s">
        <v>175</v>
      </c>
      <c r="AW296" s="14" t="s">
        <v>36</v>
      </c>
      <c r="AX296" s="14" t="s">
        <v>87</v>
      </c>
      <c r="AY296" s="285" t="s">
        <v>170</v>
      </c>
    </row>
    <row r="297" s="2" customFormat="1" ht="21.75" customHeight="1">
      <c r="A297" s="38"/>
      <c r="B297" s="39"/>
      <c r="C297" s="236" t="s">
        <v>259</v>
      </c>
      <c r="D297" s="236" t="s">
        <v>171</v>
      </c>
      <c r="E297" s="237" t="s">
        <v>509</v>
      </c>
      <c r="F297" s="238" t="s">
        <v>510</v>
      </c>
      <c r="G297" s="239" t="s">
        <v>229</v>
      </c>
      <c r="H297" s="240">
        <v>4400</v>
      </c>
      <c r="I297" s="241"/>
      <c r="J297" s="242">
        <f>ROUND(I297*H297,2)</f>
        <v>0</v>
      </c>
      <c r="K297" s="243"/>
      <c r="L297" s="44"/>
      <c r="M297" s="244" t="s">
        <v>1</v>
      </c>
      <c r="N297" s="245" t="s">
        <v>45</v>
      </c>
      <c r="O297" s="91"/>
      <c r="P297" s="246">
        <f>O297*H297</f>
        <v>0</v>
      </c>
      <c r="Q297" s="246">
        <v>0</v>
      </c>
      <c r="R297" s="246">
        <f>Q297*H297</f>
        <v>0</v>
      </c>
      <c r="S297" s="246">
        <v>0</v>
      </c>
      <c r="T297" s="24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8" t="s">
        <v>175</v>
      </c>
      <c r="AT297" s="248" t="s">
        <v>171</v>
      </c>
      <c r="AU297" s="248" t="s">
        <v>87</v>
      </c>
      <c r="AY297" s="17" t="s">
        <v>170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7" t="s">
        <v>87</v>
      </c>
      <c r="BK297" s="249">
        <f>ROUND(I297*H297,2)</f>
        <v>0</v>
      </c>
      <c r="BL297" s="17" t="s">
        <v>175</v>
      </c>
      <c r="BM297" s="248" t="s">
        <v>511</v>
      </c>
    </row>
    <row r="298" s="2" customFormat="1">
      <c r="A298" s="38"/>
      <c r="B298" s="39"/>
      <c r="C298" s="40"/>
      <c r="D298" s="250" t="s">
        <v>176</v>
      </c>
      <c r="E298" s="40"/>
      <c r="F298" s="251" t="s">
        <v>490</v>
      </c>
      <c r="G298" s="40"/>
      <c r="H298" s="40"/>
      <c r="I298" s="154"/>
      <c r="J298" s="40"/>
      <c r="K298" s="40"/>
      <c r="L298" s="44"/>
      <c r="M298" s="252"/>
      <c r="N298" s="25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176</v>
      </c>
      <c r="AU298" s="17" t="s">
        <v>87</v>
      </c>
    </row>
    <row r="299" s="12" customFormat="1">
      <c r="A299" s="12"/>
      <c r="B299" s="254"/>
      <c r="C299" s="255"/>
      <c r="D299" s="250" t="s">
        <v>178</v>
      </c>
      <c r="E299" s="256" t="s">
        <v>1</v>
      </c>
      <c r="F299" s="257" t="s">
        <v>297</v>
      </c>
      <c r="G299" s="255"/>
      <c r="H299" s="256" t="s">
        <v>1</v>
      </c>
      <c r="I299" s="258"/>
      <c r="J299" s="255"/>
      <c r="K299" s="255"/>
      <c r="L299" s="259"/>
      <c r="M299" s="260"/>
      <c r="N299" s="261"/>
      <c r="O299" s="261"/>
      <c r="P299" s="261"/>
      <c r="Q299" s="261"/>
      <c r="R299" s="261"/>
      <c r="S299" s="261"/>
      <c r="T299" s="26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63" t="s">
        <v>178</v>
      </c>
      <c r="AU299" s="263" t="s">
        <v>87</v>
      </c>
      <c r="AV299" s="12" t="s">
        <v>87</v>
      </c>
      <c r="AW299" s="12" t="s">
        <v>36</v>
      </c>
      <c r="AX299" s="12" t="s">
        <v>80</v>
      </c>
      <c r="AY299" s="263" t="s">
        <v>170</v>
      </c>
    </row>
    <row r="300" s="12" customFormat="1">
      <c r="A300" s="12"/>
      <c r="B300" s="254"/>
      <c r="C300" s="255"/>
      <c r="D300" s="250" t="s">
        <v>178</v>
      </c>
      <c r="E300" s="256" t="s">
        <v>1</v>
      </c>
      <c r="F300" s="257" t="s">
        <v>430</v>
      </c>
      <c r="G300" s="255"/>
      <c r="H300" s="256" t="s">
        <v>1</v>
      </c>
      <c r="I300" s="258"/>
      <c r="J300" s="255"/>
      <c r="K300" s="255"/>
      <c r="L300" s="259"/>
      <c r="M300" s="260"/>
      <c r="N300" s="261"/>
      <c r="O300" s="261"/>
      <c r="P300" s="261"/>
      <c r="Q300" s="261"/>
      <c r="R300" s="261"/>
      <c r="S300" s="261"/>
      <c r="T300" s="26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63" t="s">
        <v>178</v>
      </c>
      <c r="AU300" s="263" t="s">
        <v>87</v>
      </c>
      <c r="AV300" s="12" t="s">
        <v>87</v>
      </c>
      <c r="AW300" s="12" t="s">
        <v>36</v>
      </c>
      <c r="AX300" s="12" t="s">
        <v>80</v>
      </c>
      <c r="AY300" s="263" t="s">
        <v>170</v>
      </c>
    </row>
    <row r="301" s="12" customFormat="1">
      <c r="A301" s="12"/>
      <c r="B301" s="254"/>
      <c r="C301" s="255"/>
      <c r="D301" s="250" t="s">
        <v>178</v>
      </c>
      <c r="E301" s="256" t="s">
        <v>1</v>
      </c>
      <c r="F301" s="257" t="s">
        <v>512</v>
      </c>
      <c r="G301" s="255"/>
      <c r="H301" s="256" t="s">
        <v>1</v>
      </c>
      <c r="I301" s="258"/>
      <c r="J301" s="255"/>
      <c r="K301" s="255"/>
      <c r="L301" s="259"/>
      <c r="M301" s="260"/>
      <c r="N301" s="261"/>
      <c r="O301" s="261"/>
      <c r="P301" s="261"/>
      <c r="Q301" s="261"/>
      <c r="R301" s="261"/>
      <c r="S301" s="261"/>
      <c r="T301" s="26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63" t="s">
        <v>178</v>
      </c>
      <c r="AU301" s="263" t="s">
        <v>87</v>
      </c>
      <c r="AV301" s="12" t="s">
        <v>87</v>
      </c>
      <c r="AW301" s="12" t="s">
        <v>36</v>
      </c>
      <c r="AX301" s="12" t="s">
        <v>80</v>
      </c>
      <c r="AY301" s="263" t="s">
        <v>170</v>
      </c>
    </row>
    <row r="302" s="12" customFormat="1">
      <c r="A302" s="12"/>
      <c r="B302" s="254"/>
      <c r="C302" s="255"/>
      <c r="D302" s="250" t="s">
        <v>178</v>
      </c>
      <c r="E302" s="256" t="s">
        <v>1</v>
      </c>
      <c r="F302" s="257" t="s">
        <v>440</v>
      </c>
      <c r="G302" s="255"/>
      <c r="H302" s="256" t="s">
        <v>1</v>
      </c>
      <c r="I302" s="258"/>
      <c r="J302" s="255"/>
      <c r="K302" s="255"/>
      <c r="L302" s="259"/>
      <c r="M302" s="260"/>
      <c r="N302" s="261"/>
      <c r="O302" s="261"/>
      <c r="P302" s="261"/>
      <c r="Q302" s="261"/>
      <c r="R302" s="261"/>
      <c r="S302" s="261"/>
      <c r="T302" s="26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63" t="s">
        <v>178</v>
      </c>
      <c r="AU302" s="263" t="s">
        <v>87</v>
      </c>
      <c r="AV302" s="12" t="s">
        <v>87</v>
      </c>
      <c r="AW302" s="12" t="s">
        <v>36</v>
      </c>
      <c r="AX302" s="12" t="s">
        <v>80</v>
      </c>
      <c r="AY302" s="263" t="s">
        <v>170</v>
      </c>
    </row>
    <row r="303" s="12" customFormat="1">
      <c r="A303" s="12"/>
      <c r="B303" s="254"/>
      <c r="C303" s="255"/>
      <c r="D303" s="250" t="s">
        <v>178</v>
      </c>
      <c r="E303" s="256" t="s">
        <v>1</v>
      </c>
      <c r="F303" s="257" t="s">
        <v>492</v>
      </c>
      <c r="G303" s="255"/>
      <c r="H303" s="256" t="s">
        <v>1</v>
      </c>
      <c r="I303" s="258"/>
      <c r="J303" s="255"/>
      <c r="K303" s="255"/>
      <c r="L303" s="259"/>
      <c r="M303" s="260"/>
      <c r="N303" s="261"/>
      <c r="O303" s="261"/>
      <c r="P303" s="261"/>
      <c r="Q303" s="261"/>
      <c r="R303" s="261"/>
      <c r="S303" s="261"/>
      <c r="T303" s="26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63" t="s">
        <v>178</v>
      </c>
      <c r="AU303" s="263" t="s">
        <v>87</v>
      </c>
      <c r="AV303" s="12" t="s">
        <v>87</v>
      </c>
      <c r="AW303" s="12" t="s">
        <v>36</v>
      </c>
      <c r="AX303" s="12" t="s">
        <v>80</v>
      </c>
      <c r="AY303" s="263" t="s">
        <v>170</v>
      </c>
    </row>
    <row r="304" s="12" customFormat="1">
      <c r="A304" s="12"/>
      <c r="B304" s="254"/>
      <c r="C304" s="255"/>
      <c r="D304" s="250" t="s">
        <v>178</v>
      </c>
      <c r="E304" s="256" t="s">
        <v>1</v>
      </c>
      <c r="F304" s="257" t="s">
        <v>494</v>
      </c>
      <c r="G304" s="255"/>
      <c r="H304" s="256" t="s">
        <v>1</v>
      </c>
      <c r="I304" s="258"/>
      <c r="J304" s="255"/>
      <c r="K304" s="255"/>
      <c r="L304" s="259"/>
      <c r="M304" s="260"/>
      <c r="N304" s="261"/>
      <c r="O304" s="261"/>
      <c r="P304" s="261"/>
      <c r="Q304" s="261"/>
      <c r="R304" s="261"/>
      <c r="S304" s="261"/>
      <c r="T304" s="26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63" t="s">
        <v>178</v>
      </c>
      <c r="AU304" s="263" t="s">
        <v>87</v>
      </c>
      <c r="AV304" s="12" t="s">
        <v>87</v>
      </c>
      <c r="AW304" s="12" t="s">
        <v>36</v>
      </c>
      <c r="AX304" s="12" t="s">
        <v>80</v>
      </c>
      <c r="AY304" s="263" t="s">
        <v>170</v>
      </c>
    </row>
    <row r="305" s="12" customFormat="1">
      <c r="A305" s="12"/>
      <c r="B305" s="254"/>
      <c r="C305" s="255"/>
      <c r="D305" s="250" t="s">
        <v>178</v>
      </c>
      <c r="E305" s="256" t="s">
        <v>1</v>
      </c>
      <c r="F305" s="257" t="s">
        <v>495</v>
      </c>
      <c r="G305" s="255"/>
      <c r="H305" s="256" t="s">
        <v>1</v>
      </c>
      <c r="I305" s="258"/>
      <c r="J305" s="255"/>
      <c r="K305" s="255"/>
      <c r="L305" s="259"/>
      <c r="M305" s="260"/>
      <c r="N305" s="261"/>
      <c r="O305" s="261"/>
      <c r="P305" s="261"/>
      <c r="Q305" s="261"/>
      <c r="R305" s="261"/>
      <c r="S305" s="261"/>
      <c r="T305" s="26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63" t="s">
        <v>178</v>
      </c>
      <c r="AU305" s="263" t="s">
        <v>87</v>
      </c>
      <c r="AV305" s="12" t="s">
        <v>87</v>
      </c>
      <c r="AW305" s="12" t="s">
        <v>36</v>
      </c>
      <c r="AX305" s="12" t="s">
        <v>80</v>
      </c>
      <c r="AY305" s="263" t="s">
        <v>170</v>
      </c>
    </row>
    <row r="306" s="12" customFormat="1">
      <c r="A306" s="12"/>
      <c r="B306" s="254"/>
      <c r="C306" s="255"/>
      <c r="D306" s="250" t="s">
        <v>178</v>
      </c>
      <c r="E306" s="256" t="s">
        <v>1</v>
      </c>
      <c r="F306" s="257" t="s">
        <v>496</v>
      </c>
      <c r="G306" s="255"/>
      <c r="H306" s="256" t="s">
        <v>1</v>
      </c>
      <c r="I306" s="258"/>
      <c r="J306" s="255"/>
      <c r="K306" s="255"/>
      <c r="L306" s="259"/>
      <c r="M306" s="260"/>
      <c r="N306" s="261"/>
      <c r="O306" s="261"/>
      <c r="P306" s="261"/>
      <c r="Q306" s="261"/>
      <c r="R306" s="261"/>
      <c r="S306" s="261"/>
      <c r="T306" s="26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263" t="s">
        <v>178</v>
      </c>
      <c r="AU306" s="263" t="s">
        <v>87</v>
      </c>
      <c r="AV306" s="12" t="s">
        <v>87</v>
      </c>
      <c r="AW306" s="12" t="s">
        <v>36</v>
      </c>
      <c r="AX306" s="12" t="s">
        <v>80</v>
      </c>
      <c r="AY306" s="263" t="s">
        <v>170</v>
      </c>
    </row>
    <row r="307" s="12" customFormat="1">
      <c r="A307" s="12"/>
      <c r="B307" s="254"/>
      <c r="C307" s="255"/>
      <c r="D307" s="250" t="s">
        <v>178</v>
      </c>
      <c r="E307" s="256" t="s">
        <v>1</v>
      </c>
      <c r="F307" s="257" t="s">
        <v>497</v>
      </c>
      <c r="G307" s="255"/>
      <c r="H307" s="256" t="s">
        <v>1</v>
      </c>
      <c r="I307" s="258"/>
      <c r="J307" s="255"/>
      <c r="K307" s="255"/>
      <c r="L307" s="259"/>
      <c r="M307" s="260"/>
      <c r="N307" s="261"/>
      <c r="O307" s="261"/>
      <c r="P307" s="261"/>
      <c r="Q307" s="261"/>
      <c r="R307" s="261"/>
      <c r="S307" s="261"/>
      <c r="T307" s="26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63" t="s">
        <v>178</v>
      </c>
      <c r="AU307" s="263" t="s">
        <v>87</v>
      </c>
      <c r="AV307" s="12" t="s">
        <v>87</v>
      </c>
      <c r="AW307" s="12" t="s">
        <v>36</v>
      </c>
      <c r="AX307" s="12" t="s">
        <v>80</v>
      </c>
      <c r="AY307" s="263" t="s">
        <v>170</v>
      </c>
    </row>
    <row r="308" s="12" customFormat="1">
      <c r="A308" s="12"/>
      <c r="B308" s="254"/>
      <c r="C308" s="255"/>
      <c r="D308" s="250" t="s">
        <v>178</v>
      </c>
      <c r="E308" s="256" t="s">
        <v>1</v>
      </c>
      <c r="F308" s="257" t="s">
        <v>513</v>
      </c>
      <c r="G308" s="255"/>
      <c r="H308" s="256" t="s">
        <v>1</v>
      </c>
      <c r="I308" s="258"/>
      <c r="J308" s="255"/>
      <c r="K308" s="255"/>
      <c r="L308" s="259"/>
      <c r="M308" s="260"/>
      <c r="N308" s="261"/>
      <c r="O308" s="261"/>
      <c r="P308" s="261"/>
      <c r="Q308" s="261"/>
      <c r="R308" s="261"/>
      <c r="S308" s="261"/>
      <c r="T308" s="26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63" t="s">
        <v>178</v>
      </c>
      <c r="AU308" s="263" t="s">
        <v>87</v>
      </c>
      <c r="AV308" s="12" t="s">
        <v>87</v>
      </c>
      <c r="AW308" s="12" t="s">
        <v>36</v>
      </c>
      <c r="AX308" s="12" t="s">
        <v>80</v>
      </c>
      <c r="AY308" s="263" t="s">
        <v>170</v>
      </c>
    </row>
    <row r="309" s="13" customFormat="1">
      <c r="A309" s="13"/>
      <c r="B309" s="264"/>
      <c r="C309" s="265"/>
      <c r="D309" s="250" t="s">
        <v>178</v>
      </c>
      <c r="E309" s="266" t="s">
        <v>1</v>
      </c>
      <c r="F309" s="267" t="s">
        <v>479</v>
      </c>
      <c r="G309" s="265"/>
      <c r="H309" s="268">
        <v>4400</v>
      </c>
      <c r="I309" s="269"/>
      <c r="J309" s="265"/>
      <c r="K309" s="265"/>
      <c r="L309" s="270"/>
      <c r="M309" s="271"/>
      <c r="N309" s="272"/>
      <c r="O309" s="272"/>
      <c r="P309" s="272"/>
      <c r="Q309" s="272"/>
      <c r="R309" s="272"/>
      <c r="S309" s="272"/>
      <c r="T309" s="27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4" t="s">
        <v>178</v>
      </c>
      <c r="AU309" s="274" t="s">
        <v>87</v>
      </c>
      <c r="AV309" s="13" t="s">
        <v>89</v>
      </c>
      <c r="AW309" s="13" t="s">
        <v>36</v>
      </c>
      <c r="AX309" s="13" t="s">
        <v>80</v>
      </c>
      <c r="AY309" s="274" t="s">
        <v>170</v>
      </c>
    </row>
    <row r="310" s="14" customFormat="1">
      <c r="A310" s="14"/>
      <c r="B310" s="275"/>
      <c r="C310" s="276"/>
      <c r="D310" s="250" t="s">
        <v>178</v>
      </c>
      <c r="E310" s="277" t="s">
        <v>1</v>
      </c>
      <c r="F310" s="278" t="s">
        <v>186</v>
      </c>
      <c r="G310" s="276"/>
      <c r="H310" s="279">
        <v>4400</v>
      </c>
      <c r="I310" s="280"/>
      <c r="J310" s="276"/>
      <c r="K310" s="276"/>
      <c r="L310" s="281"/>
      <c r="M310" s="282"/>
      <c r="N310" s="283"/>
      <c r="O310" s="283"/>
      <c r="P310" s="283"/>
      <c r="Q310" s="283"/>
      <c r="R310" s="283"/>
      <c r="S310" s="283"/>
      <c r="T310" s="28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85" t="s">
        <v>178</v>
      </c>
      <c r="AU310" s="285" t="s">
        <v>87</v>
      </c>
      <c r="AV310" s="14" t="s">
        <v>175</v>
      </c>
      <c r="AW310" s="14" t="s">
        <v>36</v>
      </c>
      <c r="AX310" s="14" t="s">
        <v>87</v>
      </c>
      <c r="AY310" s="285" t="s">
        <v>170</v>
      </c>
    </row>
    <row r="311" s="2" customFormat="1" ht="21.75" customHeight="1">
      <c r="A311" s="38"/>
      <c r="B311" s="39"/>
      <c r="C311" s="236" t="s">
        <v>514</v>
      </c>
      <c r="D311" s="236" t="s">
        <v>171</v>
      </c>
      <c r="E311" s="237" t="s">
        <v>515</v>
      </c>
      <c r="F311" s="238" t="s">
        <v>516</v>
      </c>
      <c r="G311" s="239" t="s">
        <v>229</v>
      </c>
      <c r="H311" s="240">
        <v>369</v>
      </c>
      <c r="I311" s="241"/>
      <c r="J311" s="242">
        <f>ROUND(I311*H311,2)</f>
        <v>0</v>
      </c>
      <c r="K311" s="243"/>
      <c r="L311" s="44"/>
      <c r="M311" s="244" t="s">
        <v>1</v>
      </c>
      <c r="N311" s="245" t="s">
        <v>45</v>
      </c>
      <c r="O311" s="91"/>
      <c r="P311" s="246">
        <f>O311*H311</f>
        <v>0</v>
      </c>
      <c r="Q311" s="246">
        <v>0</v>
      </c>
      <c r="R311" s="246">
        <f>Q311*H311</f>
        <v>0</v>
      </c>
      <c r="S311" s="246">
        <v>0</v>
      </c>
      <c r="T311" s="24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8" t="s">
        <v>175</v>
      </c>
      <c r="AT311" s="248" t="s">
        <v>171</v>
      </c>
      <c r="AU311" s="248" t="s">
        <v>87</v>
      </c>
      <c r="AY311" s="17" t="s">
        <v>170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7" t="s">
        <v>87</v>
      </c>
      <c r="BK311" s="249">
        <f>ROUND(I311*H311,2)</f>
        <v>0</v>
      </c>
      <c r="BL311" s="17" t="s">
        <v>175</v>
      </c>
      <c r="BM311" s="248" t="s">
        <v>517</v>
      </c>
    </row>
    <row r="312" s="2" customFormat="1">
      <c r="A312" s="38"/>
      <c r="B312" s="39"/>
      <c r="C312" s="40"/>
      <c r="D312" s="250" t="s">
        <v>176</v>
      </c>
      <c r="E312" s="40"/>
      <c r="F312" s="251" t="s">
        <v>518</v>
      </c>
      <c r="G312" s="40"/>
      <c r="H312" s="40"/>
      <c r="I312" s="154"/>
      <c r="J312" s="40"/>
      <c r="K312" s="40"/>
      <c r="L312" s="44"/>
      <c r="M312" s="252"/>
      <c r="N312" s="253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176</v>
      </c>
      <c r="AU312" s="17" t="s">
        <v>87</v>
      </c>
    </row>
    <row r="313" s="12" customFormat="1">
      <c r="A313" s="12"/>
      <c r="B313" s="254"/>
      <c r="C313" s="255"/>
      <c r="D313" s="250" t="s">
        <v>178</v>
      </c>
      <c r="E313" s="256" t="s">
        <v>1</v>
      </c>
      <c r="F313" s="257" t="s">
        <v>297</v>
      </c>
      <c r="G313" s="255"/>
      <c r="H313" s="256" t="s">
        <v>1</v>
      </c>
      <c r="I313" s="258"/>
      <c r="J313" s="255"/>
      <c r="K313" s="255"/>
      <c r="L313" s="259"/>
      <c r="M313" s="260"/>
      <c r="N313" s="261"/>
      <c r="O313" s="261"/>
      <c r="P313" s="261"/>
      <c r="Q313" s="261"/>
      <c r="R313" s="261"/>
      <c r="S313" s="261"/>
      <c r="T313" s="26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63" t="s">
        <v>178</v>
      </c>
      <c r="AU313" s="263" t="s">
        <v>87</v>
      </c>
      <c r="AV313" s="12" t="s">
        <v>87</v>
      </c>
      <c r="AW313" s="12" t="s">
        <v>36</v>
      </c>
      <c r="AX313" s="12" t="s">
        <v>80</v>
      </c>
      <c r="AY313" s="263" t="s">
        <v>170</v>
      </c>
    </row>
    <row r="314" s="12" customFormat="1">
      <c r="A314" s="12"/>
      <c r="B314" s="254"/>
      <c r="C314" s="255"/>
      <c r="D314" s="250" t="s">
        <v>178</v>
      </c>
      <c r="E314" s="256" t="s">
        <v>1</v>
      </c>
      <c r="F314" s="257" t="s">
        <v>519</v>
      </c>
      <c r="G314" s="255"/>
      <c r="H314" s="256" t="s">
        <v>1</v>
      </c>
      <c r="I314" s="258"/>
      <c r="J314" s="255"/>
      <c r="K314" s="255"/>
      <c r="L314" s="259"/>
      <c r="M314" s="260"/>
      <c r="N314" s="261"/>
      <c r="O314" s="261"/>
      <c r="P314" s="261"/>
      <c r="Q314" s="261"/>
      <c r="R314" s="261"/>
      <c r="S314" s="261"/>
      <c r="T314" s="26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63" t="s">
        <v>178</v>
      </c>
      <c r="AU314" s="263" t="s">
        <v>87</v>
      </c>
      <c r="AV314" s="12" t="s">
        <v>87</v>
      </c>
      <c r="AW314" s="12" t="s">
        <v>36</v>
      </c>
      <c r="AX314" s="12" t="s">
        <v>80</v>
      </c>
      <c r="AY314" s="263" t="s">
        <v>170</v>
      </c>
    </row>
    <row r="315" s="12" customFormat="1">
      <c r="A315" s="12"/>
      <c r="B315" s="254"/>
      <c r="C315" s="255"/>
      <c r="D315" s="250" t="s">
        <v>178</v>
      </c>
      <c r="E315" s="256" t="s">
        <v>1</v>
      </c>
      <c r="F315" s="257" t="s">
        <v>520</v>
      </c>
      <c r="G315" s="255"/>
      <c r="H315" s="256" t="s">
        <v>1</v>
      </c>
      <c r="I315" s="258"/>
      <c r="J315" s="255"/>
      <c r="K315" s="255"/>
      <c r="L315" s="259"/>
      <c r="M315" s="260"/>
      <c r="N315" s="261"/>
      <c r="O315" s="261"/>
      <c r="P315" s="261"/>
      <c r="Q315" s="261"/>
      <c r="R315" s="261"/>
      <c r="S315" s="261"/>
      <c r="T315" s="26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63" t="s">
        <v>178</v>
      </c>
      <c r="AU315" s="263" t="s">
        <v>87</v>
      </c>
      <c r="AV315" s="12" t="s">
        <v>87</v>
      </c>
      <c r="AW315" s="12" t="s">
        <v>36</v>
      </c>
      <c r="AX315" s="12" t="s">
        <v>80</v>
      </c>
      <c r="AY315" s="263" t="s">
        <v>170</v>
      </c>
    </row>
    <row r="316" s="12" customFormat="1">
      <c r="A316" s="12"/>
      <c r="B316" s="254"/>
      <c r="C316" s="255"/>
      <c r="D316" s="250" t="s">
        <v>178</v>
      </c>
      <c r="E316" s="256" t="s">
        <v>1</v>
      </c>
      <c r="F316" s="257" t="s">
        <v>521</v>
      </c>
      <c r="G316" s="255"/>
      <c r="H316" s="256" t="s">
        <v>1</v>
      </c>
      <c r="I316" s="258"/>
      <c r="J316" s="255"/>
      <c r="K316" s="255"/>
      <c r="L316" s="259"/>
      <c r="M316" s="260"/>
      <c r="N316" s="261"/>
      <c r="O316" s="261"/>
      <c r="P316" s="261"/>
      <c r="Q316" s="261"/>
      <c r="R316" s="261"/>
      <c r="S316" s="261"/>
      <c r="T316" s="26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63" t="s">
        <v>178</v>
      </c>
      <c r="AU316" s="263" t="s">
        <v>87</v>
      </c>
      <c r="AV316" s="12" t="s">
        <v>87</v>
      </c>
      <c r="AW316" s="12" t="s">
        <v>36</v>
      </c>
      <c r="AX316" s="12" t="s">
        <v>80</v>
      </c>
      <c r="AY316" s="263" t="s">
        <v>170</v>
      </c>
    </row>
    <row r="317" s="12" customFormat="1">
      <c r="A317" s="12"/>
      <c r="B317" s="254"/>
      <c r="C317" s="255"/>
      <c r="D317" s="250" t="s">
        <v>178</v>
      </c>
      <c r="E317" s="256" t="s">
        <v>1</v>
      </c>
      <c r="F317" s="257" t="s">
        <v>522</v>
      </c>
      <c r="G317" s="255"/>
      <c r="H317" s="256" t="s">
        <v>1</v>
      </c>
      <c r="I317" s="258"/>
      <c r="J317" s="255"/>
      <c r="K317" s="255"/>
      <c r="L317" s="259"/>
      <c r="M317" s="260"/>
      <c r="N317" s="261"/>
      <c r="O317" s="261"/>
      <c r="P317" s="261"/>
      <c r="Q317" s="261"/>
      <c r="R317" s="261"/>
      <c r="S317" s="261"/>
      <c r="T317" s="26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63" t="s">
        <v>178</v>
      </c>
      <c r="AU317" s="263" t="s">
        <v>87</v>
      </c>
      <c r="AV317" s="12" t="s">
        <v>87</v>
      </c>
      <c r="AW317" s="12" t="s">
        <v>36</v>
      </c>
      <c r="AX317" s="12" t="s">
        <v>80</v>
      </c>
      <c r="AY317" s="263" t="s">
        <v>170</v>
      </c>
    </row>
    <row r="318" s="13" customFormat="1">
      <c r="A318" s="13"/>
      <c r="B318" s="264"/>
      <c r="C318" s="265"/>
      <c r="D318" s="250" t="s">
        <v>178</v>
      </c>
      <c r="E318" s="266" t="s">
        <v>1</v>
      </c>
      <c r="F318" s="267" t="s">
        <v>456</v>
      </c>
      <c r="G318" s="265"/>
      <c r="H318" s="268">
        <v>369</v>
      </c>
      <c r="I318" s="269"/>
      <c r="J318" s="265"/>
      <c r="K318" s="265"/>
      <c r="L318" s="270"/>
      <c r="M318" s="271"/>
      <c r="N318" s="272"/>
      <c r="O318" s="272"/>
      <c r="P318" s="272"/>
      <c r="Q318" s="272"/>
      <c r="R318" s="272"/>
      <c r="S318" s="272"/>
      <c r="T318" s="27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74" t="s">
        <v>178</v>
      </c>
      <c r="AU318" s="274" t="s">
        <v>87</v>
      </c>
      <c r="AV318" s="13" t="s">
        <v>89</v>
      </c>
      <c r="AW318" s="13" t="s">
        <v>36</v>
      </c>
      <c r="AX318" s="13" t="s">
        <v>80</v>
      </c>
      <c r="AY318" s="274" t="s">
        <v>170</v>
      </c>
    </row>
    <row r="319" s="14" customFormat="1">
      <c r="A319" s="14"/>
      <c r="B319" s="275"/>
      <c r="C319" s="276"/>
      <c r="D319" s="250" t="s">
        <v>178</v>
      </c>
      <c r="E319" s="277" t="s">
        <v>1</v>
      </c>
      <c r="F319" s="278" t="s">
        <v>186</v>
      </c>
      <c r="G319" s="276"/>
      <c r="H319" s="279">
        <v>369</v>
      </c>
      <c r="I319" s="280"/>
      <c r="J319" s="276"/>
      <c r="K319" s="276"/>
      <c r="L319" s="281"/>
      <c r="M319" s="282"/>
      <c r="N319" s="283"/>
      <c r="O319" s="283"/>
      <c r="P319" s="283"/>
      <c r="Q319" s="283"/>
      <c r="R319" s="283"/>
      <c r="S319" s="283"/>
      <c r="T319" s="28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85" t="s">
        <v>178</v>
      </c>
      <c r="AU319" s="285" t="s">
        <v>87</v>
      </c>
      <c r="AV319" s="14" t="s">
        <v>175</v>
      </c>
      <c r="AW319" s="14" t="s">
        <v>36</v>
      </c>
      <c r="AX319" s="14" t="s">
        <v>87</v>
      </c>
      <c r="AY319" s="285" t="s">
        <v>170</v>
      </c>
    </row>
    <row r="320" s="2" customFormat="1" ht="21.75" customHeight="1">
      <c r="A320" s="38"/>
      <c r="B320" s="39"/>
      <c r="C320" s="236" t="s">
        <v>270</v>
      </c>
      <c r="D320" s="236" t="s">
        <v>171</v>
      </c>
      <c r="E320" s="237" t="s">
        <v>523</v>
      </c>
      <c r="F320" s="238" t="s">
        <v>524</v>
      </c>
      <c r="G320" s="239" t="s">
        <v>229</v>
      </c>
      <c r="H320" s="240">
        <v>629.22000000000003</v>
      </c>
      <c r="I320" s="241"/>
      <c r="J320" s="242">
        <f>ROUND(I320*H320,2)</f>
        <v>0</v>
      </c>
      <c r="K320" s="243"/>
      <c r="L320" s="44"/>
      <c r="M320" s="244" t="s">
        <v>1</v>
      </c>
      <c r="N320" s="245" t="s">
        <v>45</v>
      </c>
      <c r="O320" s="91"/>
      <c r="P320" s="246">
        <f>O320*H320</f>
        <v>0</v>
      </c>
      <c r="Q320" s="246">
        <v>0</v>
      </c>
      <c r="R320" s="246">
        <f>Q320*H320</f>
        <v>0</v>
      </c>
      <c r="S320" s="246">
        <v>0</v>
      </c>
      <c r="T320" s="24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8" t="s">
        <v>175</v>
      </c>
      <c r="AT320" s="248" t="s">
        <v>171</v>
      </c>
      <c r="AU320" s="248" t="s">
        <v>87</v>
      </c>
      <c r="AY320" s="17" t="s">
        <v>170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7" t="s">
        <v>87</v>
      </c>
      <c r="BK320" s="249">
        <f>ROUND(I320*H320,2)</f>
        <v>0</v>
      </c>
      <c r="BL320" s="17" t="s">
        <v>175</v>
      </c>
      <c r="BM320" s="248" t="s">
        <v>525</v>
      </c>
    </row>
    <row r="321" s="2" customFormat="1">
      <c r="A321" s="38"/>
      <c r="B321" s="39"/>
      <c r="C321" s="40"/>
      <c r="D321" s="250" t="s">
        <v>176</v>
      </c>
      <c r="E321" s="40"/>
      <c r="F321" s="251" t="s">
        <v>518</v>
      </c>
      <c r="G321" s="40"/>
      <c r="H321" s="40"/>
      <c r="I321" s="154"/>
      <c r="J321" s="40"/>
      <c r="K321" s="40"/>
      <c r="L321" s="44"/>
      <c r="M321" s="252"/>
      <c r="N321" s="25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176</v>
      </c>
      <c r="AU321" s="17" t="s">
        <v>87</v>
      </c>
    </row>
    <row r="322" s="12" customFormat="1">
      <c r="A322" s="12"/>
      <c r="B322" s="254"/>
      <c r="C322" s="255"/>
      <c r="D322" s="250" t="s">
        <v>178</v>
      </c>
      <c r="E322" s="256" t="s">
        <v>1</v>
      </c>
      <c r="F322" s="257" t="s">
        <v>297</v>
      </c>
      <c r="G322" s="255"/>
      <c r="H322" s="256" t="s">
        <v>1</v>
      </c>
      <c r="I322" s="258"/>
      <c r="J322" s="255"/>
      <c r="K322" s="255"/>
      <c r="L322" s="259"/>
      <c r="M322" s="260"/>
      <c r="N322" s="261"/>
      <c r="O322" s="261"/>
      <c r="P322" s="261"/>
      <c r="Q322" s="261"/>
      <c r="R322" s="261"/>
      <c r="S322" s="261"/>
      <c r="T322" s="26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63" t="s">
        <v>178</v>
      </c>
      <c r="AU322" s="263" t="s">
        <v>87</v>
      </c>
      <c r="AV322" s="12" t="s">
        <v>87</v>
      </c>
      <c r="AW322" s="12" t="s">
        <v>36</v>
      </c>
      <c r="AX322" s="12" t="s">
        <v>80</v>
      </c>
      <c r="AY322" s="263" t="s">
        <v>170</v>
      </c>
    </row>
    <row r="323" s="12" customFormat="1">
      <c r="A323" s="12"/>
      <c r="B323" s="254"/>
      <c r="C323" s="255"/>
      <c r="D323" s="250" t="s">
        <v>178</v>
      </c>
      <c r="E323" s="256" t="s">
        <v>1</v>
      </c>
      <c r="F323" s="257" t="s">
        <v>526</v>
      </c>
      <c r="G323" s="255"/>
      <c r="H323" s="256" t="s">
        <v>1</v>
      </c>
      <c r="I323" s="258"/>
      <c r="J323" s="255"/>
      <c r="K323" s="255"/>
      <c r="L323" s="259"/>
      <c r="M323" s="260"/>
      <c r="N323" s="261"/>
      <c r="O323" s="261"/>
      <c r="P323" s="261"/>
      <c r="Q323" s="261"/>
      <c r="R323" s="261"/>
      <c r="S323" s="261"/>
      <c r="T323" s="26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63" t="s">
        <v>178</v>
      </c>
      <c r="AU323" s="263" t="s">
        <v>87</v>
      </c>
      <c r="AV323" s="12" t="s">
        <v>87</v>
      </c>
      <c r="AW323" s="12" t="s">
        <v>36</v>
      </c>
      <c r="AX323" s="12" t="s">
        <v>80</v>
      </c>
      <c r="AY323" s="263" t="s">
        <v>170</v>
      </c>
    </row>
    <row r="324" s="12" customFormat="1">
      <c r="A324" s="12"/>
      <c r="B324" s="254"/>
      <c r="C324" s="255"/>
      <c r="D324" s="250" t="s">
        <v>178</v>
      </c>
      <c r="E324" s="256" t="s">
        <v>1</v>
      </c>
      <c r="F324" s="257" t="s">
        <v>527</v>
      </c>
      <c r="G324" s="255"/>
      <c r="H324" s="256" t="s">
        <v>1</v>
      </c>
      <c r="I324" s="258"/>
      <c r="J324" s="255"/>
      <c r="K324" s="255"/>
      <c r="L324" s="259"/>
      <c r="M324" s="260"/>
      <c r="N324" s="261"/>
      <c r="O324" s="261"/>
      <c r="P324" s="261"/>
      <c r="Q324" s="261"/>
      <c r="R324" s="261"/>
      <c r="S324" s="261"/>
      <c r="T324" s="26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63" t="s">
        <v>178</v>
      </c>
      <c r="AU324" s="263" t="s">
        <v>87</v>
      </c>
      <c r="AV324" s="12" t="s">
        <v>87</v>
      </c>
      <c r="AW324" s="12" t="s">
        <v>36</v>
      </c>
      <c r="AX324" s="12" t="s">
        <v>80</v>
      </c>
      <c r="AY324" s="263" t="s">
        <v>170</v>
      </c>
    </row>
    <row r="325" s="12" customFormat="1">
      <c r="A325" s="12"/>
      <c r="B325" s="254"/>
      <c r="C325" s="255"/>
      <c r="D325" s="250" t="s">
        <v>178</v>
      </c>
      <c r="E325" s="256" t="s">
        <v>1</v>
      </c>
      <c r="F325" s="257" t="s">
        <v>521</v>
      </c>
      <c r="G325" s="255"/>
      <c r="H325" s="256" t="s">
        <v>1</v>
      </c>
      <c r="I325" s="258"/>
      <c r="J325" s="255"/>
      <c r="K325" s="255"/>
      <c r="L325" s="259"/>
      <c r="M325" s="260"/>
      <c r="N325" s="261"/>
      <c r="O325" s="261"/>
      <c r="P325" s="261"/>
      <c r="Q325" s="261"/>
      <c r="R325" s="261"/>
      <c r="S325" s="261"/>
      <c r="T325" s="26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63" t="s">
        <v>178</v>
      </c>
      <c r="AU325" s="263" t="s">
        <v>87</v>
      </c>
      <c r="AV325" s="12" t="s">
        <v>87</v>
      </c>
      <c r="AW325" s="12" t="s">
        <v>36</v>
      </c>
      <c r="AX325" s="12" t="s">
        <v>80</v>
      </c>
      <c r="AY325" s="263" t="s">
        <v>170</v>
      </c>
    </row>
    <row r="326" s="12" customFormat="1">
      <c r="A326" s="12"/>
      <c r="B326" s="254"/>
      <c r="C326" s="255"/>
      <c r="D326" s="250" t="s">
        <v>178</v>
      </c>
      <c r="E326" s="256" t="s">
        <v>1</v>
      </c>
      <c r="F326" s="257" t="s">
        <v>522</v>
      </c>
      <c r="G326" s="255"/>
      <c r="H326" s="256" t="s">
        <v>1</v>
      </c>
      <c r="I326" s="258"/>
      <c r="J326" s="255"/>
      <c r="K326" s="255"/>
      <c r="L326" s="259"/>
      <c r="M326" s="260"/>
      <c r="N326" s="261"/>
      <c r="O326" s="261"/>
      <c r="P326" s="261"/>
      <c r="Q326" s="261"/>
      <c r="R326" s="261"/>
      <c r="S326" s="261"/>
      <c r="T326" s="26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63" t="s">
        <v>178</v>
      </c>
      <c r="AU326" s="263" t="s">
        <v>87</v>
      </c>
      <c r="AV326" s="12" t="s">
        <v>87</v>
      </c>
      <c r="AW326" s="12" t="s">
        <v>36</v>
      </c>
      <c r="AX326" s="12" t="s">
        <v>80</v>
      </c>
      <c r="AY326" s="263" t="s">
        <v>170</v>
      </c>
    </row>
    <row r="327" s="13" customFormat="1">
      <c r="A327" s="13"/>
      <c r="B327" s="264"/>
      <c r="C327" s="265"/>
      <c r="D327" s="250" t="s">
        <v>178</v>
      </c>
      <c r="E327" s="266" t="s">
        <v>1</v>
      </c>
      <c r="F327" s="267" t="s">
        <v>528</v>
      </c>
      <c r="G327" s="265"/>
      <c r="H327" s="268">
        <v>629.22000000000003</v>
      </c>
      <c r="I327" s="269"/>
      <c r="J327" s="265"/>
      <c r="K327" s="265"/>
      <c r="L327" s="270"/>
      <c r="M327" s="271"/>
      <c r="N327" s="272"/>
      <c r="O327" s="272"/>
      <c r="P327" s="272"/>
      <c r="Q327" s="272"/>
      <c r="R327" s="272"/>
      <c r="S327" s="272"/>
      <c r="T327" s="27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74" t="s">
        <v>178</v>
      </c>
      <c r="AU327" s="274" t="s">
        <v>87</v>
      </c>
      <c r="AV327" s="13" t="s">
        <v>89</v>
      </c>
      <c r="AW327" s="13" t="s">
        <v>36</v>
      </c>
      <c r="AX327" s="13" t="s">
        <v>80</v>
      </c>
      <c r="AY327" s="274" t="s">
        <v>170</v>
      </c>
    </row>
    <row r="328" s="14" customFormat="1">
      <c r="A328" s="14"/>
      <c r="B328" s="275"/>
      <c r="C328" s="276"/>
      <c r="D328" s="250" t="s">
        <v>178</v>
      </c>
      <c r="E328" s="277" t="s">
        <v>1</v>
      </c>
      <c r="F328" s="278" t="s">
        <v>186</v>
      </c>
      <c r="G328" s="276"/>
      <c r="H328" s="279">
        <v>629.22000000000003</v>
      </c>
      <c r="I328" s="280"/>
      <c r="J328" s="276"/>
      <c r="K328" s="276"/>
      <c r="L328" s="281"/>
      <c r="M328" s="282"/>
      <c r="N328" s="283"/>
      <c r="O328" s="283"/>
      <c r="P328" s="283"/>
      <c r="Q328" s="283"/>
      <c r="R328" s="283"/>
      <c r="S328" s="283"/>
      <c r="T328" s="28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85" t="s">
        <v>178</v>
      </c>
      <c r="AU328" s="285" t="s">
        <v>87</v>
      </c>
      <c r="AV328" s="14" t="s">
        <v>175</v>
      </c>
      <c r="AW328" s="14" t="s">
        <v>36</v>
      </c>
      <c r="AX328" s="14" t="s">
        <v>87</v>
      </c>
      <c r="AY328" s="285" t="s">
        <v>170</v>
      </c>
    </row>
    <row r="329" s="2" customFormat="1" ht="21.75" customHeight="1">
      <c r="A329" s="38"/>
      <c r="B329" s="39"/>
      <c r="C329" s="236" t="s">
        <v>7</v>
      </c>
      <c r="D329" s="236" t="s">
        <v>171</v>
      </c>
      <c r="E329" s="237" t="s">
        <v>529</v>
      </c>
      <c r="F329" s="238" t="s">
        <v>530</v>
      </c>
      <c r="G329" s="239" t="s">
        <v>229</v>
      </c>
      <c r="H329" s="240">
        <v>51.890000000000001</v>
      </c>
      <c r="I329" s="241"/>
      <c r="J329" s="242">
        <f>ROUND(I329*H329,2)</f>
        <v>0</v>
      </c>
      <c r="K329" s="243"/>
      <c r="L329" s="44"/>
      <c r="M329" s="244" t="s">
        <v>1</v>
      </c>
      <c r="N329" s="245" t="s">
        <v>45</v>
      </c>
      <c r="O329" s="91"/>
      <c r="P329" s="246">
        <f>O329*H329</f>
        <v>0</v>
      </c>
      <c r="Q329" s="246">
        <v>0</v>
      </c>
      <c r="R329" s="246">
        <f>Q329*H329</f>
        <v>0</v>
      </c>
      <c r="S329" s="246">
        <v>0</v>
      </c>
      <c r="T329" s="247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8" t="s">
        <v>175</v>
      </c>
      <c r="AT329" s="248" t="s">
        <v>171</v>
      </c>
      <c r="AU329" s="248" t="s">
        <v>87</v>
      </c>
      <c r="AY329" s="17" t="s">
        <v>170</v>
      </c>
      <c r="BE329" s="249">
        <f>IF(N329="základní",J329,0)</f>
        <v>0</v>
      </c>
      <c r="BF329" s="249">
        <f>IF(N329="snížená",J329,0)</f>
        <v>0</v>
      </c>
      <c r="BG329" s="249">
        <f>IF(N329="zákl. přenesená",J329,0)</f>
        <v>0</v>
      </c>
      <c r="BH329" s="249">
        <f>IF(N329="sníž. přenesená",J329,0)</f>
        <v>0</v>
      </c>
      <c r="BI329" s="249">
        <f>IF(N329="nulová",J329,0)</f>
        <v>0</v>
      </c>
      <c r="BJ329" s="17" t="s">
        <v>87</v>
      </c>
      <c r="BK329" s="249">
        <f>ROUND(I329*H329,2)</f>
        <v>0</v>
      </c>
      <c r="BL329" s="17" t="s">
        <v>175</v>
      </c>
      <c r="BM329" s="248" t="s">
        <v>531</v>
      </c>
    </row>
    <row r="330" s="2" customFormat="1">
      <c r="A330" s="38"/>
      <c r="B330" s="39"/>
      <c r="C330" s="40"/>
      <c r="D330" s="250" t="s">
        <v>176</v>
      </c>
      <c r="E330" s="40"/>
      <c r="F330" s="251" t="s">
        <v>518</v>
      </c>
      <c r="G330" s="40"/>
      <c r="H330" s="40"/>
      <c r="I330" s="154"/>
      <c r="J330" s="40"/>
      <c r="K330" s="40"/>
      <c r="L330" s="44"/>
      <c r="M330" s="252"/>
      <c r="N330" s="25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176</v>
      </c>
      <c r="AU330" s="17" t="s">
        <v>87</v>
      </c>
    </row>
    <row r="331" s="12" customFormat="1">
      <c r="A331" s="12"/>
      <c r="B331" s="254"/>
      <c r="C331" s="255"/>
      <c r="D331" s="250" t="s">
        <v>178</v>
      </c>
      <c r="E331" s="256" t="s">
        <v>1</v>
      </c>
      <c r="F331" s="257" t="s">
        <v>297</v>
      </c>
      <c r="G331" s="255"/>
      <c r="H331" s="256" t="s">
        <v>1</v>
      </c>
      <c r="I331" s="258"/>
      <c r="J331" s="255"/>
      <c r="K331" s="255"/>
      <c r="L331" s="259"/>
      <c r="M331" s="260"/>
      <c r="N331" s="261"/>
      <c r="O331" s="261"/>
      <c r="P331" s="261"/>
      <c r="Q331" s="261"/>
      <c r="R331" s="261"/>
      <c r="S331" s="261"/>
      <c r="T331" s="26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63" t="s">
        <v>178</v>
      </c>
      <c r="AU331" s="263" t="s">
        <v>87</v>
      </c>
      <c r="AV331" s="12" t="s">
        <v>87</v>
      </c>
      <c r="AW331" s="12" t="s">
        <v>36</v>
      </c>
      <c r="AX331" s="12" t="s">
        <v>80</v>
      </c>
      <c r="AY331" s="263" t="s">
        <v>170</v>
      </c>
    </row>
    <row r="332" s="12" customFormat="1">
      <c r="A332" s="12"/>
      <c r="B332" s="254"/>
      <c r="C332" s="255"/>
      <c r="D332" s="250" t="s">
        <v>178</v>
      </c>
      <c r="E332" s="256" t="s">
        <v>1</v>
      </c>
      <c r="F332" s="257" t="s">
        <v>532</v>
      </c>
      <c r="G332" s="255"/>
      <c r="H332" s="256" t="s">
        <v>1</v>
      </c>
      <c r="I332" s="258"/>
      <c r="J332" s="255"/>
      <c r="K332" s="255"/>
      <c r="L332" s="259"/>
      <c r="M332" s="260"/>
      <c r="N332" s="261"/>
      <c r="O332" s="261"/>
      <c r="P332" s="261"/>
      <c r="Q332" s="261"/>
      <c r="R332" s="261"/>
      <c r="S332" s="261"/>
      <c r="T332" s="26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63" t="s">
        <v>178</v>
      </c>
      <c r="AU332" s="263" t="s">
        <v>87</v>
      </c>
      <c r="AV332" s="12" t="s">
        <v>87</v>
      </c>
      <c r="AW332" s="12" t="s">
        <v>36</v>
      </c>
      <c r="AX332" s="12" t="s">
        <v>80</v>
      </c>
      <c r="AY332" s="263" t="s">
        <v>170</v>
      </c>
    </row>
    <row r="333" s="12" customFormat="1">
      <c r="A333" s="12"/>
      <c r="B333" s="254"/>
      <c r="C333" s="255"/>
      <c r="D333" s="250" t="s">
        <v>178</v>
      </c>
      <c r="E333" s="256" t="s">
        <v>1</v>
      </c>
      <c r="F333" s="257" t="s">
        <v>533</v>
      </c>
      <c r="G333" s="255"/>
      <c r="H333" s="256" t="s">
        <v>1</v>
      </c>
      <c r="I333" s="258"/>
      <c r="J333" s="255"/>
      <c r="K333" s="255"/>
      <c r="L333" s="259"/>
      <c r="M333" s="260"/>
      <c r="N333" s="261"/>
      <c r="O333" s="261"/>
      <c r="P333" s="261"/>
      <c r="Q333" s="261"/>
      <c r="R333" s="261"/>
      <c r="S333" s="261"/>
      <c r="T333" s="26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263" t="s">
        <v>178</v>
      </c>
      <c r="AU333" s="263" t="s">
        <v>87</v>
      </c>
      <c r="AV333" s="12" t="s">
        <v>87</v>
      </c>
      <c r="AW333" s="12" t="s">
        <v>36</v>
      </c>
      <c r="AX333" s="12" t="s">
        <v>80</v>
      </c>
      <c r="AY333" s="263" t="s">
        <v>170</v>
      </c>
    </row>
    <row r="334" s="12" customFormat="1">
      <c r="A334" s="12"/>
      <c r="B334" s="254"/>
      <c r="C334" s="255"/>
      <c r="D334" s="250" t="s">
        <v>178</v>
      </c>
      <c r="E334" s="256" t="s">
        <v>1</v>
      </c>
      <c r="F334" s="257" t="s">
        <v>521</v>
      </c>
      <c r="G334" s="255"/>
      <c r="H334" s="256" t="s">
        <v>1</v>
      </c>
      <c r="I334" s="258"/>
      <c r="J334" s="255"/>
      <c r="K334" s="255"/>
      <c r="L334" s="259"/>
      <c r="M334" s="260"/>
      <c r="N334" s="261"/>
      <c r="O334" s="261"/>
      <c r="P334" s="261"/>
      <c r="Q334" s="261"/>
      <c r="R334" s="261"/>
      <c r="S334" s="261"/>
      <c r="T334" s="26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263" t="s">
        <v>178</v>
      </c>
      <c r="AU334" s="263" t="s">
        <v>87</v>
      </c>
      <c r="AV334" s="12" t="s">
        <v>87</v>
      </c>
      <c r="AW334" s="12" t="s">
        <v>36</v>
      </c>
      <c r="AX334" s="12" t="s">
        <v>80</v>
      </c>
      <c r="AY334" s="263" t="s">
        <v>170</v>
      </c>
    </row>
    <row r="335" s="12" customFormat="1">
      <c r="A335" s="12"/>
      <c r="B335" s="254"/>
      <c r="C335" s="255"/>
      <c r="D335" s="250" t="s">
        <v>178</v>
      </c>
      <c r="E335" s="256" t="s">
        <v>1</v>
      </c>
      <c r="F335" s="257" t="s">
        <v>522</v>
      </c>
      <c r="G335" s="255"/>
      <c r="H335" s="256" t="s">
        <v>1</v>
      </c>
      <c r="I335" s="258"/>
      <c r="J335" s="255"/>
      <c r="K335" s="255"/>
      <c r="L335" s="259"/>
      <c r="M335" s="260"/>
      <c r="N335" s="261"/>
      <c r="O335" s="261"/>
      <c r="P335" s="261"/>
      <c r="Q335" s="261"/>
      <c r="R335" s="261"/>
      <c r="S335" s="261"/>
      <c r="T335" s="26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63" t="s">
        <v>178</v>
      </c>
      <c r="AU335" s="263" t="s">
        <v>87</v>
      </c>
      <c r="AV335" s="12" t="s">
        <v>87</v>
      </c>
      <c r="AW335" s="12" t="s">
        <v>36</v>
      </c>
      <c r="AX335" s="12" t="s">
        <v>80</v>
      </c>
      <c r="AY335" s="263" t="s">
        <v>170</v>
      </c>
    </row>
    <row r="336" s="13" customFormat="1">
      <c r="A336" s="13"/>
      <c r="B336" s="264"/>
      <c r="C336" s="265"/>
      <c r="D336" s="250" t="s">
        <v>178</v>
      </c>
      <c r="E336" s="266" t="s">
        <v>1</v>
      </c>
      <c r="F336" s="267" t="s">
        <v>534</v>
      </c>
      <c r="G336" s="265"/>
      <c r="H336" s="268">
        <v>51.890000000000001</v>
      </c>
      <c r="I336" s="269"/>
      <c r="J336" s="265"/>
      <c r="K336" s="265"/>
      <c r="L336" s="270"/>
      <c r="M336" s="271"/>
      <c r="N336" s="272"/>
      <c r="O336" s="272"/>
      <c r="P336" s="272"/>
      <c r="Q336" s="272"/>
      <c r="R336" s="272"/>
      <c r="S336" s="272"/>
      <c r="T336" s="27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74" t="s">
        <v>178</v>
      </c>
      <c r="AU336" s="274" t="s">
        <v>87</v>
      </c>
      <c r="AV336" s="13" t="s">
        <v>89</v>
      </c>
      <c r="AW336" s="13" t="s">
        <v>36</v>
      </c>
      <c r="AX336" s="13" t="s">
        <v>80</v>
      </c>
      <c r="AY336" s="274" t="s">
        <v>170</v>
      </c>
    </row>
    <row r="337" s="14" customFormat="1">
      <c r="A337" s="14"/>
      <c r="B337" s="275"/>
      <c r="C337" s="276"/>
      <c r="D337" s="250" t="s">
        <v>178</v>
      </c>
      <c r="E337" s="277" t="s">
        <v>1</v>
      </c>
      <c r="F337" s="278" t="s">
        <v>186</v>
      </c>
      <c r="G337" s="276"/>
      <c r="H337" s="279">
        <v>51.890000000000001</v>
      </c>
      <c r="I337" s="280"/>
      <c r="J337" s="276"/>
      <c r="K337" s="276"/>
      <c r="L337" s="281"/>
      <c r="M337" s="282"/>
      <c r="N337" s="283"/>
      <c r="O337" s="283"/>
      <c r="P337" s="283"/>
      <c r="Q337" s="283"/>
      <c r="R337" s="283"/>
      <c r="S337" s="283"/>
      <c r="T337" s="28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85" t="s">
        <v>178</v>
      </c>
      <c r="AU337" s="285" t="s">
        <v>87</v>
      </c>
      <c r="AV337" s="14" t="s">
        <v>175</v>
      </c>
      <c r="AW337" s="14" t="s">
        <v>36</v>
      </c>
      <c r="AX337" s="14" t="s">
        <v>87</v>
      </c>
      <c r="AY337" s="285" t="s">
        <v>170</v>
      </c>
    </row>
    <row r="338" s="2" customFormat="1" ht="21.75" customHeight="1">
      <c r="A338" s="38"/>
      <c r="B338" s="39"/>
      <c r="C338" s="236" t="s">
        <v>277</v>
      </c>
      <c r="D338" s="236" t="s">
        <v>171</v>
      </c>
      <c r="E338" s="237" t="s">
        <v>535</v>
      </c>
      <c r="F338" s="238" t="s">
        <v>536</v>
      </c>
      <c r="G338" s="239" t="s">
        <v>229</v>
      </c>
      <c r="H338" s="240">
        <v>22.050000000000001</v>
      </c>
      <c r="I338" s="241"/>
      <c r="J338" s="242">
        <f>ROUND(I338*H338,2)</f>
        <v>0</v>
      </c>
      <c r="K338" s="243"/>
      <c r="L338" s="44"/>
      <c r="M338" s="244" t="s">
        <v>1</v>
      </c>
      <c r="N338" s="245" t="s">
        <v>45</v>
      </c>
      <c r="O338" s="91"/>
      <c r="P338" s="246">
        <f>O338*H338</f>
        <v>0</v>
      </c>
      <c r="Q338" s="246">
        <v>0</v>
      </c>
      <c r="R338" s="246">
        <f>Q338*H338</f>
        <v>0</v>
      </c>
      <c r="S338" s="246">
        <v>0</v>
      </c>
      <c r="T338" s="24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8" t="s">
        <v>175</v>
      </c>
      <c r="AT338" s="248" t="s">
        <v>171</v>
      </c>
      <c r="AU338" s="248" t="s">
        <v>87</v>
      </c>
      <c r="AY338" s="17" t="s">
        <v>170</v>
      </c>
      <c r="BE338" s="249">
        <f>IF(N338="základní",J338,0)</f>
        <v>0</v>
      </c>
      <c r="BF338" s="249">
        <f>IF(N338="snížená",J338,0)</f>
        <v>0</v>
      </c>
      <c r="BG338" s="249">
        <f>IF(N338="zákl. přenesená",J338,0)</f>
        <v>0</v>
      </c>
      <c r="BH338" s="249">
        <f>IF(N338="sníž. přenesená",J338,0)</f>
        <v>0</v>
      </c>
      <c r="BI338" s="249">
        <f>IF(N338="nulová",J338,0)</f>
        <v>0</v>
      </c>
      <c r="BJ338" s="17" t="s">
        <v>87</v>
      </c>
      <c r="BK338" s="249">
        <f>ROUND(I338*H338,2)</f>
        <v>0</v>
      </c>
      <c r="BL338" s="17" t="s">
        <v>175</v>
      </c>
      <c r="BM338" s="248" t="s">
        <v>537</v>
      </c>
    </row>
    <row r="339" s="2" customFormat="1">
      <c r="A339" s="38"/>
      <c r="B339" s="39"/>
      <c r="C339" s="40"/>
      <c r="D339" s="250" t="s">
        <v>176</v>
      </c>
      <c r="E339" s="40"/>
      <c r="F339" s="251" t="s">
        <v>518</v>
      </c>
      <c r="G339" s="40"/>
      <c r="H339" s="40"/>
      <c r="I339" s="154"/>
      <c r="J339" s="40"/>
      <c r="K339" s="40"/>
      <c r="L339" s="44"/>
      <c r="M339" s="252"/>
      <c r="N339" s="253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176</v>
      </c>
      <c r="AU339" s="17" t="s">
        <v>87</v>
      </c>
    </row>
    <row r="340" s="12" customFormat="1">
      <c r="A340" s="12"/>
      <c r="B340" s="254"/>
      <c r="C340" s="255"/>
      <c r="D340" s="250" t="s">
        <v>178</v>
      </c>
      <c r="E340" s="256" t="s">
        <v>1</v>
      </c>
      <c r="F340" s="257" t="s">
        <v>297</v>
      </c>
      <c r="G340" s="255"/>
      <c r="H340" s="256" t="s">
        <v>1</v>
      </c>
      <c r="I340" s="258"/>
      <c r="J340" s="255"/>
      <c r="K340" s="255"/>
      <c r="L340" s="259"/>
      <c r="M340" s="260"/>
      <c r="N340" s="261"/>
      <c r="O340" s="261"/>
      <c r="P340" s="261"/>
      <c r="Q340" s="261"/>
      <c r="R340" s="261"/>
      <c r="S340" s="261"/>
      <c r="T340" s="26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63" t="s">
        <v>178</v>
      </c>
      <c r="AU340" s="263" t="s">
        <v>87</v>
      </c>
      <c r="AV340" s="12" t="s">
        <v>87</v>
      </c>
      <c r="AW340" s="12" t="s">
        <v>36</v>
      </c>
      <c r="AX340" s="12" t="s">
        <v>80</v>
      </c>
      <c r="AY340" s="263" t="s">
        <v>170</v>
      </c>
    </row>
    <row r="341" s="12" customFormat="1">
      <c r="A341" s="12"/>
      <c r="B341" s="254"/>
      <c r="C341" s="255"/>
      <c r="D341" s="250" t="s">
        <v>178</v>
      </c>
      <c r="E341" s="256" t="s">
        <v>1</v>
      </c>
      <c r="F341" s="257" t="s">
        <v>532</v>
      </c>
      <c r="G341" s="255"/>
      <c r="H341" s="256" t="s">
        <v>1</v>
      </c>
      <c r="I341" s="258"/>
      <c r="J341" s="255"/>
      <c r="K341" s="255"/>
      <c r="L341" s="259"/>
      <c r="M341" s="260"/>
      <c r="N341" s="261"/>
      <c r="O341" s="261"/>
      <c r="P341" s="261"/>
      <c r="Q341" s="261"/>
      <c r="R341" s="261"/>
      <c r="S341" s="261"/>
      <c r="T341" s="26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263" t="s">
        <v>178</v>
      </c>
      <c r="AU341" s="263" t="s">
        <v>87</v>
      </c>
      <c r="AV341" s="12" t="s">
        <v>87</v>
      </c>
      <c r="AW341" s="12" t="s">
        <v>36</v>
      </c>
      <c r="AX341" s="12" t="s">
        <v>80</v>
      </c>
      <c r="AY341" s="263" t="s">
        <v>170</v>
      </c>
    </row>
    <row r="342" s="12" customFormat="1">
      <c r="A342" s="12"/>
      <c r="B342" s="254"/>
      <c r="C342" s="255"/>
      <c r="D342" s="250" t="s">
        <v>178</v>
      </c>
      <c r="E342" s="256" t="s">
        <v>1</v>
      </c>
      <c r="F342" s="257" t="s">
        <v>538</v>
      </c>
      <c r="G342" s="255"/>
      <c r="H342" s="256" t="s">
        <v>1</v>
      </c>
      <c r="I342" s="258"/>
      <c r="J342" s="255"/>
      <c r="K342" s="255"/>
      <c r="L342" s="259"/>
      <c r="M342" s="260"/>
      <c r="N342" s="261"/>
      <c r="O342" s="261"/>
      <c r="P342" s="261"/>
      <c r="Q342" s="261"/>
      <c r="R342" s="261"/>
      <c r="S342" s="261"/>
      <c r="T342" s="26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63" t="s">
        <v>178</v>
      </c>
      <c r="AU342" s="263" t="s">
        <v>87</v>
      </c>
      <c r="AV342" s="12" t="s">
        <v>87</v>
      </c>
      <c r="AW342" s="12" t="s">
        <v>36</v>
      </c>
      <c r="AX342" s="12" t="s">
        <v>80</v>
      </c>
      <c r="AY342" s="263" t="s">
        <v>170</v>
      </c>
    </row>
    <row r="343" s="12" customFormat="1">
      <c r="A343" s="12"/>
      <c r="B343" s="254"/>
      <c r="C343" s="255"/>
      <c r="D343" s="250" t="s">
        <v>178</v>
      </c>
      <c r="E343" s="256" t="s">
        <v>1</v>
      </c>
      <c r="F343" s="257" t="s">
        <v>521</v>
      </c>
      <c r="G343" s="255"/>
      <c r="H343" s="256" t="s">
        <v>1</v>
      </c>
      <c r="I343" s="258"/>
      <c r="J343" s="255"/>
      <c r="K343" s="255"/>
      <c r="L343" s="259"/>
      <c r="M343" s="260"/>
      <c r="N343" s="261"/>
      <c r="O343" s="261"/>
      <c r="P343" s="261"/>
      <c r="Q343" s="261"/>
      <c r="R343" s="261"/>
      <c r="S343" s="261"/>
      <c r="T343" s="26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63" t="s">
        <v>178</v>
      </c>
      <c r="AU343" s="263" t="s">
        <v>87</v>
      </c>
      <c r="AV343" s="12" t="s">
        <v>87</v>
      </c>
      <c r="AW343" s="12" t="s">
        <v>36</v>
      </c>
      <c r="AX343" s="12" t="s">
        <v>80</v>
      </c>
      <c r="AY343" s="263" t="s">
        <v>170</v>
      </c>
    </row>
    <row r="344" s="12" customFormat="1">
      <c r="A344" s="12"/>
      <c r="B344" s="254"/>
      <c r="C344" s="255"/>
      <c r="D344" s="250" t="s">
        <v>178</v>
      </c>
      <c r="E344" s="256" t="s">
        <v>1</v>
      </c>
      <c r="F344" s="257" t="s">
        <v>522</v>
      </c>
      <c r="G344" s="255"/>
      <c r="H344" s="256" t="s">
        <v>1</v>
      </c>
      <c r="I344" s="258"/>
      <c r="J344" s="255"/>
      <c r="K344" s="255"/>
      <c r="L344" s="259"/>
      <c r="M344" s="260"/>
      <c r="N344" s="261"/>
      <c r="O344" s="261"/>
      <c r="P344" s="261"/>
      <c r="Q344" s="261"/>
      <c r="R344" s="261"/>
      <c r="S344" s="261"/>
      <c r="T344" s="26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63" t="s">
        <v>178</v>
      </c>
      <c r="AU344" s="263" t="s">
        <v>87</v>
      </c>
      <c r="AV344" s="12" t="s">
        <v>87</v>
      </c>
      <c r="AW344" s="12" t="s">
        <v>36</v>
      </c>
      <c r="AX344" s="12" t="s">
        <v>80</v>
      </c>
      <c r="AY344" s="263" t="s">
        <v>170</v>
      </c>
    </row>
    <row r="345" s="13" customFormat="1">
      <c r="A345" s="13"/>
      <c r="B345" s="264"/>
      <c r="C345" s="265"/>
      <c r="D345" s="250" t="s">
        <v>178</v>
      </c>
      <c r="E345" s="266" t="s">
        <v>1</v>
      </c>
      <c r="F345" s="267" t="s">
        <v>539</v>
      </c>
      <c r="G345" s="265"/>
      <c r="H345" s="268">
        <v>22.050000000000001</v>
      </c>
      <c r="I345" s="269"/>
      <c r="J345" s="265"/>
      <c r="K345" s="265"/>
      <c r="L345" s="270"/>
      <c r="M345" s="271"/>
      <c r="N345" s="272"/>
      <c r="O345" s="272"/>
      <c r="P345" s="272"/>
      <c r="Q345" s="272"/>
      <c r="R345" s="272"/>
      <c r="S345" s="272"/>
      <c r="T345" s="27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74" t="s">
        <v>178</v>
      </c>
      <c r="AU345" s="274" t="s">
        <v>87</v>
      </c>
      <c r="AV345" s="13" t="s">
        <v>89</v>
      </c>
      <c r="AW345" s="13" t="s">
        <v>36</v>
      </c>
      <c r="AX345" s="13" t="s">
        <v>80</v>
      </c>
      <c r="AY345" s="274" t="s">
        <v>170</v>
      </c>
    </row>
    <row r="346" s="14" customFormat="1">
      <c r="A346" s="14"/>
      <c r="B346" s="275"/>
      <c r="C346" s="276"/>
      <c r="D346" s="250" t="s">
        <v>178</v>
      </c>
      <c r="E346" s="277" t="s">
        <v>1</v>
      </c>
      <c r="F346" s="278" t="s">
        <v>186</v>
      </c>
      <c r="G346" s="276"/>
      <c r="H346" s="279">
        <v>22.050000000000001</v>
      </c>
      <c r="I346" s="280"/>
      <c r="J346" s="276"/>
      <c r="K346" s="276"/>
      <c r="L346" s="281"/>
      <c r="M346" s="282"/>
      <c r="N346" s="283"/>
      <c r="O346" s="283"/>
      <c r="P346" s="283"/>
      <c r="Q346" s="283"/>
      <c r="R346" s="283"/>
      <c r="S346" s="283"/>
      <c r="T346" s="28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85" t="s">
        <v>178</v>
      </c>
      <c r="AU346" s="285" t="s">
        <v>87</v>
      </c>
      <c r="AV346" s="14" t="s">
        <v>175</v>
      </c>
      <c r="AW346" s="14" t="s">
        <v>36</v>
      </c>
      <c r="AX346" s="14" t="s">
        <v>87</v>
      </c>
      <c r="AY346" s="285" t="s">
        <v>170</v>
      </c>
    </row>
    <row r="347" s="2" customFormat="1" ht="21.75" customHeight="1">
      <c r="A347" s="38"/>
      <c r="B347" s="39"/>
      <c r="C347" s="236" t="s">
        <v>540</v>
      </c>
      <c r="D347" s="236" t="s">
        <v>171</v>
      </c>
      <c r="E347" s="237" t="s">
        <v>541</v>
      </c>
      <c r="F347" s="238" t="s">
        <v>542</v>
      </c>
      <c r="G347" s="239" t="s">
        <v>229</v>
      </c>
      <c r="H347" s="240">
        <v>147.96000000000001</v>
      </c>
      <c r="I347" s="241"/>
      <c r="J347" s="242">
        <f>ROUND(I347*H347,2)</f>
        <v>0</v>
      </c>
      <c r="K347" s="243"/>
      <c r="L347" s="44"/>
      <c r="M347" s="244" t="s">
        <v>1</v>
      </c>
      <c r="N347" s="245" t="s">
        <v>45</v>
      </c>
      <c r="O347" s="91"/>
      <c r="P347" s="246">
        <f>O347*H347</f>
        <v>0</v>
      </c>
      <c r="Q347" s="246">
        <v>0</v>
      </c>
      <c r="R347" s="246">
        <f>Q347*H347</f>
        <v>0</v>
      </c>
      <c r="S347" s="246">
        <v>0</v>
      </c>
      <c r="T347" s="24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8" t="s">
        <v>175</v>
      </c>
      <c r="AT347" s="248" t="s">
        <v>171</v>
      </c>
      <c r="AU347" s="248" t="s">
        <v>87</v>
      </c>
      <c r="AY347" s="17" t="s">
        <v>170</v>
      </c>
      <c r="BE347" s="249">
        <f>IF(N347="základní",J347,0)</f>
        <v>0</v>
      </c>
      <c r="BF347" s="249">
        <f>IF(N347="snížená",J347,0)</f>
        <v>0</v>
      </c>
      <c r="BG347" s="249">
        <f>IF(N347="zákl. přenesená",J347,0)</f>
        <v>0</v>
      </c>
      <c r="BH347" s="249">
        <f>IF(N347="sníž. přenesená",J347,0)</f>
        <v>0</v>
      </c>
      <c r="BI347" s="249">
        <f>IF(N347="nulová",J347,0)</f>
        <v>0</v>
      </c>
      <c r="BJ347" s="17" t="s">
        <v>87</v>
      </c>
      <c r="BK347" s="249">
        <f>ROUND(I347*H347,2)</f>
        <v>0</v>
      </c>
      <c r="BL347" s="17" t="s">
        <v>175</v>
      </c>
      <c r="BM347" s="248" t="s">
        <v>543</v>
      </c>
    </row>
    <row r="348" s="2" customFormat="1">
      <c r="A348" s="38"/>
      <c r="B348" s="39"/>
      <c r="C348" s="40"/>
      <c r="D348" s="250" t="s">
        <v>176</v>
      </c>
      <c r="E348" s="40"/>
      <c r="F348" s="251" t="s">
        <v>544</v>
      </c>
      <c r="G348" s="40"/>
      <c r="H348" s="40"/>
      <c r="I348" s="154"/>
      <c r="J348" s="40"/>
      <c r="K348" s="40"/>
      <c r="L348" s="44"/>
      <c r="M348" s="252"/>
      <c r="N348" s="253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176</v>
      </c>
      <c r="AU348" s="17" t="s">
        <v>87</v>
      </c>
    </row>
    <row r="349" s="12" customFormat="1">
      <c r="A349" s="12"/>
      <c r="B349" s="254"/>
      <c r="C349" s="255"/>
      <c r="D349" s="250" t="s">
        <v>178</v>
      </c>
      <c r="E349" s="256" t="s">
        <v>1</v>
      </c>
      <c r="F349" s="257" t="s">
        <v>297</v>
      </c>
      <c r="G349" s="255"/>
      <c r="H349" s="256" t="s">
        <v>1</v>
      </c>
      <c r="I349" s="258"/>
      <c r="J349" s="255"/>
      <c r="K349" s="255"/>
      <c r="L349" s="259"/>
      <c r="M349" s="260"/>
      <c r="N349" s="261"/>
      <c r="O349" s="261"/>
      <c r="P349" s="261"/>
      <c r="Q349" s="261"/>
      <c r="R349" s="261"/>
      <c r="S349" s="261"/>
      <c r="T349" s="26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63" t="s">
        <v>178</v>
      </c>
      <c r="AU349" s="263" t="s">
        <v>87</v>
      </c>
      <c r="AV349" s="12" t="s">
        <v>87</v>
      </c>
      <c r="AW349" s="12" t="s">
        <v>36</v>
      </c>
      <c r="AX349" s="12" t="s">
        <v>80</v>
      </c>
      <c r="AY349" s="263" t="s">
        <v>170</v>
      </c>
    </row>
    <row r="350" s="12" customFormat="1">
      <c r="A350" s="12"/>
      <c r="B350" s="254"/>
      <c r="C350" s="255"/>
      <c r="D350" s="250" t="s">
        <v>178</v>
      </c>
      <c r="E350" s="256" t="s">
        <v>1</v>
      </c>
      <c r="F350" s="257" t="s">
        <v>519</v>
      </c>
      <c r="G350" s="255"/>
      <c r="H350" s="256" t="s">
        <v>1</v>
      </c>
      <c r="I350" s="258"/>
      <c r="J350" s="255"/>
      <c r="K350" s="255"/>
      <c r="L350" s="259"/>
      <c r="M350" s="260"/>
      <c r="N350" s="261"/>
      <c r="O350" s="261"/>
      <c r="P350" s="261"/>
      <c r="Q350" s="261"/>
      <c r="R350" s="261"/>
      <c r="S350" s="261"/>
      <c r="T350" s="26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T350" s="263" t="s">
        <v>178</v>
      </c>
      <c r="AU350" s="263" t="s">
        <v>87</v>
      </c>
      <c r="AV350" s="12" t="s">
        <v>87</v>
      </c>
      <c r="AW350" s="12" t="s">
        <v>36</v>
      </c>
      <c r="AX350" s="12" t="s">
        <v>80</v>
      </c>
      <c r="AY350" s="263" t="s">
        <v>170</v>
      </c>
    </row>
    <row r="351" s="12" customFormat="1">
      <c r="A351" s="12"/>
      <c r="B351" s="254"/>
      <c r="C351" s="255"/>
      <c r="D351" s="250" t="s">
        <v>178</v>
      </c>
      <c r="E351" s="256" t="s">
        <v>1</v>
      </c>
      <c r="F351" s="257" t="s">
        <v>545</v>
      </c>
      <c r="G351" s="255"/>
      <c r="H351" s="256" t="s">
        <v>1</v>
      </c>
      <c r="I351" s="258"/>
      <c r="J351" s="255"/>
      <c r="K351" s="255"/>
      <c r="L351" s="259"/>
      <c r="M351" s="260"/>
      <c r="N351" s="261"/>
      <c r="O351" s="261"/>
      <c r="P351" s="261"/>
      <c r="Q351" s="261"/>
      <c r="R351" s="261"/>
      <c r="S351" s="261"/>
      <c r="T351" s="26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T351" s="263" t="s">
        <v>178</v>
      </c>
      <c r="AU351" s="263" t="s">
        <v>87</v>
      </c>
      <c r="AV351" s="12" t="s">
        <v>87</v>
      </c>
      <c r="AW351" s="12" t="s">
        <v>36</v>
      </c>
      <c r="AX351" s="12" t="s">
        <v>80</v>
      </c>
      <c r="AY351" s="263" t="s">
        <v>170</v>
      </c>
    </row>
    <row r="352" s="12" customFormat="1">
      <c r="A352" s="12"/>
      <c r="B352" s="254"/>
      <c r="C352" s="255"/>
      <c r="D352" s="250" t="s">
        <v>178</v>
      </c>
      <c r="E352" s="256" t="s">
        <v>1</v>
      </c>
      <c r="F352" s="257" t="s">
        <v>521</v>
      </c>
      <c r="G352" s="255"/>
      <c r="H352" s="256" t="s">
        <v>1</v>
      </c>
      <c r="I352" s="258"/>
      <c r="J352" s="255"/>
      <c r="K352" s="255"/>
      <c r="L352" s="259"/>
      <c r="M352" s="260"/>
      <c r="N352" s="261"/>
      <c r="O352" s="261"/>
      <c r="P352" s="261"/>
      <c r="Q352" s="261"/>
      <c r="R352" s="261"/>
      <c r="S352" s="261"/>
      <c r="T352" s="26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T352" s="263" t="s">
        <v>178</v>
      </c>
      <c r="AU352" s="263" t="s">
        <v>87</v>
      </c>
      <c r="AV352" s="12" t="s">
        <v>87</v>
      </c>
      <c r="AW352" s="12" t="s">
        <v>36</v>
      </c>
      <c r="AX352" s="12" t="s">
        <v>80</v>
      </c>
      <c r="AY352" s="263" t="s">
        <v>170</v>
      </c>
    </row>
    <row r="353" s="12" customFormat="1">
      <c r="A353" s="12"/>
      <c r="B353" s="254"/>
      <c r="C353" s="255"/>
      <c r="D353" s="250" t="s">
        <v>178</v>
      </c>
      <c r="E353" s="256" t="s">
        <v>1</v>
      </c>
      <c r="F353" s="257" t="s">
        <v>522</v>
      </c>
      <c r="G353" s="255"/>
      <c r="H353" s="256" t="s">
        <v>1</v>
      </c>
      <c r="I353" s="258"/>
      <c r="J353" s="255"/>
      <c r="K353" s="255"/>
      <c r="L353" s="259"/>
      <c r="M353" s="260"/>
      <c r="N353" s="261"/>
      <c r="O353" s="261"/>
      <c r="P353" s="261"/>
      <c r="Q353" s="261"/>
      <c r="R353" s="261"/>
      <c r="S353" s="261"/>
      <c r="T353" s="26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63" t="s">
        <v>178</v>
      </c>
      <c r="AU353" s="263" t="s">
        <v>87</v>
      </c>
      <c r="AV353" s="12" t="s">
        <v>87</v>
      </c>
      <c r="AW353" s="12" t="s">
        <v>36</v>
      </c>
      <c r="AX353" s="12" t="s">
        <v>80</v>
      </c>
      <c r="AY353" s="263" t="s">
        <v>170</v>
      </c>
    </row>
    <row r="354" s="13" customFormat="1">
      <c r="A354" s="13"/>
      <c r="B354" s="264"/>
      <c r="C354" s="265"/>
      <c r="D354" s="250" t="s">
        <v>178</v>
      </c>
      <c r="E354" s="266" t="s">
        <v>1</v>
      </c>
      <c r="F354" s="267" t="s">
        <v>429</v>
      </c>
      <c r="G354" s="265"/>
      <c r="H354" s="268">
        <v>147.96000000000001</v>
      </c>
      <c r="I354" s="269"/>
      <c r="J354" s="265"/>
      <c r="K354" s="265"/>
      <c r="L354" s="270"/>
      <c r="M354" s="271"/>
      <c r="N354" s="272"/>
      <c r="O354" s="272"/>
      <c r="P354" s="272"/>
      <c r="Q354" s="272"/>
      <c r="R354" s="272"/>
      <c r="S354" s="272"/>
      <c r="T354" s="27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74" t="s">
        <v>178</v>
      </c>
      <c r="AU354" s="274" t="s">
        <v>87</v>
      </c>
      <c r="AV354" s="13" t="s">
        <v>89</v>
      </c>
      <c r="AW354" s="13" t="s">
        <v>36</v>
      </c>
      <c r="AX354" s="13" t="s">
        <v>80</v>
      </c>
      <c r="AY354" s="274" t="s">
        <v>170</v>
      </c>
    </row>
    <row r="355" s="14" customFormat="1">
      <c r="A355" s="14"/>
      <c r="B355" s="275"/>
      <c r="C355" s="276"/>
      <c r="D355" s="250" t="s">
        <v>178</v>
      </c>
      <c r="E355" s="277" t="s">
        <v>1</v>
      </c>
      <c r="F355" s="278" t="s">
        <v>186</v>
      </c>
      <c r="G355" s="276"/>
      <c r="H355" s="279">
        <v>147.96000000000001</v>
      </c>
      <c r="I355" s="280"/>
      <c r="J355" s="276"/>
      <c r="K355" s="276"/>
      <c r="L355" s="281"/>
      <c r="M355" s="282"/>
      <c r="N355" s="283"/>
      <c r="O355" s="283"/>
      <c r="P355" s="283"/>
      <c r="Q355" s="283"/>
      <c r="R355" s="283"/>
      <c r="S355" s="283"/>
      <c r="T355" s="28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85" t="s">
        <v>178</v>
      </c>
      <c r="AU355" s="285" t="s">
        <v>87</v>
      </c>
      <c r="AV355" s="14" t="s">
        <v>175</v>
      </c>
      <c r="AW355" s="14" t="s">
        <v>36</v>
      </c>
      <c r="AX355" s="14" t="s">
        <v>87</v>
      </c>
      <c r="AY355" s="285" t="s">
        <v>170</v>
      </c>
    </row>
    <row r="356" s="11" customFormat="1" ht="25.92" customHeight="1">
      <c r="A356" s="11"/>
      <c r="B356" s="222"/>
      <c r="C356" s="223"/>
      <c r="D356" s="224" t="s">
        <v>79</v>
      </c>
      <c r="E356" s="225" t="s">
        <v>256</v>
      </c>
      <c r="F356" s="225" t="s">
        <v>313</v>
      </c>
      <c r="G356" s="223"/>
      <c r="H356" s="223"/>
      <c r="I356" s="226"/>
      <c r="J356" s="227">
        <f>BK356</f>
        <v>0</v>
      </c>
      <c r="K356" s="223"/>
      <c r="L356" s="228"/>
      <c r="M356" s="229"/>
      <c r="N356" s="230"/>
      <c r="O356" s="230"/>
      <c r="P356" s="231">
        <f>SUM(P357:P409)</f>
        <v>0</v>
      </c>
      <c r="Q356" s="230"/>
      <c r="R356" s="231">
        <f>SUM(R357:R409)</f>
        <v>0</v>
      </c>
      <c r="S356" s="230"/>
      <c r="T356" s="232">
        <f>SUM(T357:T409)</f>
        <v>0</v>
      </c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R356" s="233" t="s">
        <v>87</v>
      </c>
      <c r="AT356" s="234" t="s">
        <v>79</v>
      </c>
      <c r="AU356" s="234" t="s">
        <v>80</v>
      </c>
      <c r="AY356" s="233" t="s">
        <v>170</v>
      </c>
      <c r="BK356" s="235">
        <f>SUM(BK357:BK409)</f>
        <v>0</v>
      </c>
    </row>
    <row r="357" s="2" customFormat="1" ht="21.75" customHeight="1">
      <c r="A357" s="38"/>
      <c r="B357" s="39"/>
      <c r="C357" s="236" t="s">
        <v>284</v>
      </c>
      <c r="D357" s="236" t="s">
        <v>171</v>
      </c>
      <c r="E357" s="237" t="s">
        <v>546</v>
      </c>
      <c r="F357" s="238" t="s">
        <v>547</v>
      </c>
      <c r="G357" s="239" t="s">
        <v>229</v>
      </c>
      <c r="H357" s="240">
        <v>453.875</v>
      </c>
      <c r="I357" s="241"/>
      <c r="J357" s="242">
        <f>ROUND(I357*H357,2)</f>
        <v>0</v>
      </c>
      <c r="K357" s="243"/>
      <c r="L357" s="44"/>
      <c r="M357" s="244" t="s">
        <v>1</v>
      </c>
      <c r="N357" s="245" t="s">
        <v>45</v>
      </c>
      <c r="O357" s="91"/>
      <c r="P357" s="246">
        <f>O357*H357</f>
        <v>0</v>
      </c>
      <c r="Q357" s="246">
        <v>0</v>
      </c>
      <c r="R357" s="246">
        <f>Q357*H357</f>
        <v>0</v>
      </c>
      <c r="S357" s="246">
        <v>0</v>
      </c>
      <c r="T357" s="247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48" t="s">
        <v>175</v>
      </c>
      <c r="AT357" s="248" t="s">
        <v>171</v>
      </c>
      <c r="AU357" s="248" t="s">
        <v>87</v>
      </c>
      <c r="AY357" s="17" t="s">
        <v>170</v>
      </c>
      <c r="BE357" s="249">
        <f>IF(N357="základní",J357,0)</f>
        <v>0</v>
      </c>
      <c r="BF357" s="249">
        <f>IF(N357="snížená",J357,0)</f>
        <v>0</v>
      </c>
      <c r="BG357" s="249">
        <f>IF(N357="zákl. přenesená",J357,0)</f>
        <v>0</v>
      </c>
      <c r="BH357" s="249">
        <f>IF(N357="sníž. přenesená",J357,0)</f>
        <v>0</v>
      </c>
      <c r="BI357" s="249">
        <f>IF(N357="nulová",J357,0)</f>
        <v>0</v>
      </c>
      <c r="BJ357" s="17" t="s">
        <v>87</v>
      </c>
      <c r="BK357" s="249">
        <f>ROUND(I357*H357,2)</f>
        <v>0</v>
      </c>
      <c r="BL357" s="17" t="s">
        <v>175</v>
      </c>
      <c r="BM357" s="248" t="s">
        <v>548</v>
      </c>
    </row>
    <row r="358" s="2" customFormat="1">
      <c r="A358" s="38"/>
      <c r="B358" s="39"/>
      <c r="C358" s="40"/>
      <c r="D358" s="250" t="s">
        <v>176</v>
      </c>
      <c r="E358" s="40"/>
      <c r="F358" s="251" t="s">
        <v>549</v>
      </c>
      <c r="G358" s="40"/>
      <c r="H358" s="40"/>
      <c r="I358" s="154"/>
      <c r="J358" s="40"/>
      <c r="K358" s="40"/>
      <c r="L358" s="44"/>
      <c r="M358" s="252"/>
      <c r="N358" s="253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176</v>
      </c>
      <c r="AU358" s="17" t="s">
        <v>87</v>
      </c>
    </row>
    <row r="359" s="12" customFormat="1">
      <c r="A359" s="12"/>
      <c r="B359" s="254"/>
      <c r="C359" s="255"/>
      <c r="D359" s="250" t="s">
        <v>178</v>
      </c>
      <c r="E359" s="256" t="s">
        <v>1</v>
      </c>
      <c r="F359" s="257" t="s">
        <v>550</v>
      </c>
      <c r="G359" s="255"/>
      <c r="H359" s="256" t="s">
        <v>1</v>
      </c>
      <c r="I359" s="258"/>
      <c r="J359" s="255"/>
      <c r="K359" s="255"/>
      <c r="L359" s="259"/>
      <c r="M359" s="260"/>
      <c r="N359" s="261"/>
      <c r="O359" s="261"/>
      <c r="P359" s="261"/>
      <c r="Q359" s="261"/>
      <c r="R359" s="261"/>
      <c r="S359" s="261"/>
      <c r="T359" s="26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263" t="s">
        <v>178</v>
      </c>
      <c r="AU359" s="263" t="s">
        <v>87</v>
      </c>
      <c r="AV359" s="12" t="s">
        <v>87</v>
      </c>
      <c r="AW359" s="12" t="s">
        <v>36</v>
      </c>
      <c r="AX359" s="12" t="s">
        <v>80</v>
      </c>
      <c r="AY359" s="263" t="s">
        <v>170</v>
      </c>
    </row>
    <row r="360" s="12" customFormat="1">
      <c r="A360" s="12"/>
      <c r="B360" s="254"/>
      <c r="C360" s="255"/>
      <c r="D360" s="250" t="s">
        <v>178</v>
      </c>
      <c r="E360" s="256" t="s">
        <v>1</v>
      </c>
      <c r="F360" s="257" t="s">
        <v>551</v>
      </c>
      <c r="G360" s="255"/>
      <c r="H360" s="256" t="s">
        <v>1</v>
      </c>
      <c r="I360" s="258"/>
      <c r="J360" s="255"/>
      <c r="K360" s="255"/>
      <c r="L360" s="259"/>
      <c r="M360" s="260"/>
      <c r="N360" s="261"/>
      <c r="O360" s="261"/>
      <c r="P360" s="261"/>
      <c r="Q360" s="261"/>
      <c r="R360" s="261"/>
      <c r="S360" s="261"/>
      <c r="T360" s="26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63" t="s">
        <v>178</v>
      </c>
      <c r="AU360" s="263" t="s">
        <v>87</v>
      </c>
      <c r="AV360" s="12" t="s">
        <v>87</v>
      </c>
      <c r="AW360" s="12" t="s">
        <v>36</v>
      </c>
      <c r="AX360" s="12" t="s">
        <v>80</v>
      </c>
      <c r="AY360" s="263" t="s">
        <v>170</v>
      </c>
    </row>
    <row r="361" s="13" customFormat="1">
      <c r="A361" s="13"/>
      <c r="B361" s="264"/>
      <c r="C361" s="265"/>
      <c r="D361" s="250" t="s">
        <v>178</v>
      </c>
      <c r="E361" s="266" t="s">
        <v>1</v>
      </c>
      <c r="F361" s="267" t="s">
        <v>552</v>
      </c>
      <c r="G361" s="265"/>
      <c r="H361" s="268">
        <v>453.875</v>
      </c>
      <c r="I361" s="269"/>
      <c r="J361" s="265"/>
      <c r="K361" s="265"/>
      <c r="L361" s="270"/>
      <c r="M361" s="271"/>
      <c r="N361" s="272"/>
      <c r="O361" s="272"/>
      <c r="P361" s="272"/>
      <c r="Q361" s="272"/>
      <c r="R361" s="272"/>
      <c r="S361" s="272"/>
      <c r="T361" s="27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74" t="s">
        <v>178</v>
      </c>
      <c r="AU361" s="274" t="s">
        <v>87</v>
      </c>
      <c r="AV361" s="13" t="s">
        <v>89</v>
      </c>
      <c r="AW361" s="13" t="s">
        <v>36</v>
      </c>
      <c r="AX361" s="13" t="s">
        <v>80</v>
      </c>
      <c r="AY361" s="274" t="s">
        <v>170</v>
      </c>
    </row>
    <row r="362" s="14" customFormat="1">
      <c r="A362" s="14"/>
      <c r="B362" s="275"/>
      <c r="C362" s="276"/>
      <c r="D362" s="250" t="s">
        <v>178</v>
      </c>
      <c r="E362" s="277" t="s">
        <v>1</v>
      </c>
      <c r="F362" s="278" t="s">
        <v>186</v>
      </c>
      <c r="G362" s="276"/>
      <c r="H362" s="279">
        <v>453.875</v>
      </c>
      <c r="I362" s="280"/>
      <c r="J362" s="276"/>
      <c r="K362" s="276"/>
      <c r="L362" s="281"/>
      <c r="M362" s="282"/>
      <c r="N362" s="283"/>
      <c r="O362" s="283"/>
      <c r="P362" s="283"/>
      <c r="Q362" s="283"/>
      <c r="R362" s="283"/>
      <c r="S362" s="283"/>
      <c r="T362" s="28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85" t="s">
        <v>178</v>
      </c>
      <c r="AU362" s="285" t="s">
        <v>87</v>
      </c>
      <c r="AV362" s="14" t="s">
        <v>175</v>
      </c>
      <c r="AW362" s="14" t="s">
        <v>36</v>
      </c>
      <c r="AX362" s="14" t="s">
        <v>87</v>
      </c>
      <c r="AY362" s="285" t="s">
        <v>170</v>
      </c>
    </row>
    <row r="363" s="2" customFormat="1" ht="21.75" customHeight="1">
      <c r="A363" s="38"/>
      <c r="B363" s="39"/>
      <c r="C363" s="236" t="s">
        <v>553</v>
      </c>
      <c r="D363" s="236" t="s">
        <v>171</v>
      </c>
      <c r="E363" s="237" t="s">
        <v>554</v>
      </c>
      <c r="F363" s="238" t="s">
        <v>555</v>
      </c>
      <c r="G363" s="239" t="s">
        <v>269</v>
      </c>
      <c r="H363" s="240">
        <v>543</v>
      </c>
      <c r="I363" s="241"/>
      <c r="J363" s="242">
        <f>ROUND(I363*H363,2)</f>
        <v>0</v>
      </c>
      <c r="K363" s="243"/>
      <c r="L363" s="44"/>
      <c r="M363" s="244" t="s">
        <v>1</v>
      </c>
      <c r="N363" s="245" t="s">
        <v>45</v>
      </c>
      <c r="O363" s="91"/>
      <c r="P363" s="246">
        <f>O363*H363</f>
        <v>0</v>
      </c>
      <c r="Q363" s="246">
        <v>0</v>
      </c>
      <c r="R363" s="246">
        <f>Q363*H363</f>
        <v>0</v>
      </c>
      <c r="S363" s="246">
        <v>0</v>
      </c>
      <c r="T363" s="247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48" t="s">
        <v>175</v>
      </c>
      <c r="AT363" s="248" t="s">
        <v>171</v>
      </c>
      <c r="AU363" s="248" t="s">
        <v>87</v>
      </c>
      <c r="AY363" s="17" t="s">
        <v>170</v>
      </c>
      <c r="BE363" s="249">
        <f>IF(N363="základní",J363,0)</f>
        <v>0</v>
      </c>
      <c r="BF363" s="249">
        <f>IF(N363="snížená",J363,0)</f>
        <v>0</v>
      </c>
      <c r="BG363" s="249">
        <f>IF(N363="zákl. přenesená",J363,0)</f>
        <v>0</v>
      </c>
      <c r="BH363" s="249">
        <f>IF(N363="sníž. přenesená",J363,0)</f>
        <v>0</v>
      </c>
      <c r="BI363" s="249">
        <f>IF(N363="nulová",J363,0)</f>
        <v>0</v>
      </c>
      <c r="BJ363" s="17" t="s">
        <v>87</v>
      </c>
      <c r="BK363" s="249">
        <f>ROUND(I363*H363,2)</f>
        <v>0</v>
      </c>
      <c r="BL363" s="17" t="s">
        <v>175</v>
      </c>
      <c r="BM363" s="248" t="s">
        <v>556</v>
      </c>
    </row>
    <row r="364" s="2" customFormat="1">
      <c r="A364" s="38"/>
      <c r="B364" s="39"/>
      <c r="C364" s="40"/>
      <c r="D364" s="250" t="s">
        <v>176</v>
      </c>
      <c r="E364" s="40"/>
      <c r="F364" s="251" t="s">
        <v>557</v>
      </c>
      <c r="G364" s="40"/>
      <c r="H364" s="40"/>
      <c r="I364" s="154"/>
      <c r="J364" s="40"/>
      <c r="K364" s="40"/>
      <c r="L364" s="44"/>
      <c r="M364" s="252"/>
      <c r="N364" s="253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176</v>
      </c>
      <c r="AU364" s="17" t="s">
        <v>87</v>
      </c>
    </row>
    <row r="365" s="12" customFormat="1">
      <c r="A365" s="12"/>
      <c r="B365" s="254"/>
      <c r="C365" s="255"/>
      <c r="D365" s="250" t="s">
        <v>178</v>
      </c>
      <c r="E365" s="256" t="s">
        <v>1</v>
      </c>
      <c r="F365" s="257" t="s">
        <v>558</v>
      </c>
      <c r="G365" s="255"/>
      <c r="H365" s="256" t="s">
        <v>1</v>
      </c>
      <c r="I365" s="258"/>
      <c r="J365" s="255"/>
      <c r="K365" s="255"/>
      <c r="L365" s="259"/>
      <c r="M365" s="260"/>
      <c r="N365" s="261"/>
      <c r="O365" s="261"/>
      <c r="P365" s="261"/>
      <c r="Q365" s="261"/>
      <c r="R365" s="261"/>
      <c r="S365" s="261"/>
      <c r="T365" s="26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63" t="s">
        <v>178</v>
      </c>
      <c r="AU365" s="263" t="s">
        <v>87</v>
      </c>
      <c r="AV365" s="12" t="s">
        <v>87</v>
      </c>
      <c r="AW365" s="12" t="s">
        <v>36</v>
      </c>
      <c r="AX365" s="12" t="s">
        <v>80</v>
      </c>
      <c r="AY365" s="263" t="s">
        <v>170</v>
      </c>
    </row>
    <row r="366" s="12" customFormat="1">
      <c r="A366" s="12"/>
      <c r="B366" s="254"/>
      <c r="C366" s="255"/>
      <c r="D366" s="250" t="s">
        <v>178</v>
      </c>
      <c r="E366" s="256" t="s">
        <v>1</v>
      </c>
      <c r="F366" s="257" t="s">
        <v>559</v>
      </c>
      <c r="G366" s="255"/>
      <c r="H366" s="256" t="s">
        <v>1</v>
      </c>
      <c r="I366" s="258"/>
      <c r="J366" s="255"/>
      <c r="K366" s="255"/>
      <c r="L366" s="259"/>
      <c r="M366" s="260"/>
      <c r="N366" s="261"/>
      <c r="O366" s="261"/>
      <c r="P366" s="261"/>
      <c r="Q366" s="261"/>
      <c r="R366" s="261"/>
      <c r="S366" s="261"/>
      <c r="T366" s="26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63" t="s">
        <v>178</v>
      </c>
      <c r="AU366" s="263" t="s">
        <v>87</v>
      </c>
      <c r="AV366" s="12" t="s">
        <v>87</v>
      </c>
      <c r="AW366" s="12" t="s">
        <v>36</v>
      </c>
      <c r="AX366" s="12" t="s">
        <v>80</v>
      </c>
      <c r="AY366" s="263" t="s">
        <v>170</v>
      </c>
    </row>
    <row r="367" s="12" customFormat="1">
      <c r="A367" s="12"/>
      <c r="B367" s="254"/>
      <c r="C367" s="255"/>
      <c r="D367" s="250" t="s">
        <v>178</v>
      </c>
      <c r="E367" s="256" t="s">
        <v>1</v>
      </c>
      <c r="F367" s="257" t="s">
        <v>560</v>
      </c>
      <c r="G367" s="255"/>
      <c r="H367" s="256" t="s">
        <v>1</v>
      </c>
      <c r="I367" s="258"/>
      <c r="J367" s="255"/>
      <c r="K367" s="255"/>
      <c r="L367" s="259"/>
      <c r="M367" s="260"/>
      <c r="N367" s="261"/>
      <c r="O367" s="261"/>
      <c r="P367" s="261"/>
      <c r="Q367" s="261"/>
      <c r="R367" s="261"/>
      <c r="S367" s="261"/>
      <c r="T367" s="26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T367" s="263" t="s">
        <v>178</v>
      </c>
      <c r="AU367" s="263" t="s">
        <v>87</v>
      </c>
      <c r="AV367" s="12" t="s">
        <v>87</v>
      </c>
      <c r="AW367" s="12" t="s">
        <v>36</v>
      </c>
      <c r="AX367" s="12" t="s">
        <v>80</v>
      </c>
      <c r="AY367" s="263" t="s">
        <v>170</v>
      </c>
    </row>
    <row r="368" s="12" customFormat="1">
      <c r="A368" s="12"/>
      <c r="B368" s="254"/>
      <c r="C368" s="255"/>
      <c r="D368" s="250" t="s">
        <v>178</v>
      </c>
      <c r="E368" s="256" t="s">
        <v>1</v>
      </c>
      <c r="F368" s="257" t="s">
        <v>561</v>
      </c>
      <c r="G368" s="255"/>
      <c r="H368" s="256" t="s">
        <v>1</v>
      </c>
      <c r="I368" s="258"/>
      <c r="J368" s="255"/>
      <c r="K368" s="255"/>
      <c r="L368" s="259"/>
      <c r="M368" s="260"/>
      <c r="N368" s="261"/>
      <c r="O368" s="261"/>
      <c r="P368" s="261"/>
      <c r="Q368" s="261"/>
      <c r="R368" s="261"/>
      <c r="S368" s="261"/>
      <c r="T368" s="26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263" t="s">
        <v>178</v>
      </c>
      <c r="AU368" s="263" t="s">
        <v>87</v>
      </c>
      <c r="AV368" s="12" t="s">
        <v>87</v>
      </c>
      <c r="AW368" s="12" t="s">
        <v>36</v>
      </c>
      <c r="AX368" s="12" t="s">
        <v>80</v>
      </c>
      <c r="AY368" s="263" t="s">
        <v>170</v>
      </c>
    </row>
    <row r="369" s="12" customFormat="1">
      <c r="A369" s="12"/>
      <c r="B369" s="254"/>
      <c r="C369" s="255"/>
      <c r="D369" s="250" t="s">
        <v>178</v>
      </c>
      <c r="E369" s="256" t="s">
        <v>1</v>
      </c>
      <c r="F369" s="257" t="s">
        <v>562</v>
      </c>
      <c r="G369" s="255"/>
      <c r="H369" s="256" t="s">
        <v>1</v>
      </c>
      <c r="I369" s="258"/>
      <c r="J369" s="255"/>
      <c r="K369" s="255"/>
      <c r="L369" s="259"/>
      <c r="M369" s="260"/>
      <c r="N369" s="261"/>
      <c r="O369" s="261"/>
      <c r="P369" s="261"/>
      <c r="Q369" s="261"/>
      <c r="R369" s="261"/>
      <c r="S369" s="261"/>
      <c r="T369" s="26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63" t="s">
        <v>178</v>
      </c>
      <c r="AU369" s="263" t="s">
        <v>87</v>
      </c>
      <c r="AV369" s="12" t="s">
        <v>87</v>
      </c>
      <c r="AW369" s="12" t="s">
        <v>36</v>
      </c>
      <c r="AX369" s="12" t="s">
        <v>80</v>
      </c>
      <c r="AY369" s="263" t="s">
        <v>170</v>
      </c>
    </row>
    <row r="370" s="13" customFormat="1">
      <c r="A370" s="13"/>
      <c r="B370" s="264"/>
      <c r="C370" s="265"/>
      <c r="D370" s="250" t="s">
        <v>178</v>
      </c>
      <c r="E370" s="266" t="s">
        <v>1</v>
      </c>
      <c r="F370" s="267" t="s">
        <v>563</v>
      </c>
      <c r="G370" s="265"/>
      <c r="H370" s="268">
        <v>543</v>
      </c>
      <c r="I370" s="269"/>
      <c r="J370" s="265"/>
      <c r="K370" s="265"/>
      <c r="L370" s="270"/>
      <c r="M370" s="271"/>
      <c r="N370" s="272"/>
      <c r="O370" s="272"/>
      <c r="P370" s="272"/>
      <c r="Q370" s="272"/>
      <c r="R370" s="272"/>
      <c r="S370" s="272"/>
      <c r="T370" s="27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74" t="s">
        <v>178</v>
      </c>
      <c r="AU370" s="274" t="s">
        <v>87</v>
      </c>
      <c r="AV370" s="13" t="s">
        <v>89</v>
      </c>
      <c r="AW370" s="13" t="s">
        <v>36</v>
      </c>
      <c r="AX370" s="13" t="s">
        <v>80</v>
      </c>
      <c r="AY370" s="274" t="s">
        <v>170</v>
      </c>
    </row>
    <row r="371" s="14" customFormat="1">
      <c r="A371" s="14"/>
      <c r="B371" s="275"/>
      <c r="C371" s="276"/>
      <c r="D371" s="250" t="s">
        <v>178</v>
      </c>
      <c r="E371" s="277" t="s">
        <v>1</v>
      </c>
      <c r="F371" s="278" t="s">
        <v>186</v>
      </c>
      <c r="G371" s="276"/>
      <c r="H371" s="279">
        <v>543</v>
      </c>
      <c r="I371" s="280"/>
      <c r="J371" s="276"/>
      <c r="K371" s="276"/>
      <c r="L371" s="281"/>
      <c r="M371" s="282"/>
      <c r="N371" s="283"/>
      <c r="O371" s="283"/>
      <c r="P371" s="283"/>
      <c r="Q371" s="283"/>
      <c r="R371" s="283"/>
      <c r="S371" s="283"/>
      <c r="T371" s="28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85" t="s">
        <v>178</v>
      </c>
      <c r="AU371" s="285" t="s">
        <v>87</v>
      </c>
      <c r="AV371" s="14" t="s">
        <v>175</v>
      </c>
      <c r="AW371" s="14" t="s">
        <v>36</v>
      </c>
      <c r="AX371" s="14" t="s">
        <v>87</v>
      </c>
      <c r="AY371" s="285" t="s">
        <v>170</v>
      </c>
    </row>
    <row r="372" s="2" customFormat="1" ht="21.75" customHeight="1">
      <c r="A372" s="38"/>
      <c r="B372" s="39"/>
      <c r="C372" s="236" t="s">
        <v>472</v>
      </c>
      <c r="D372" s="236" t="s">
        <v>171</v>
      </c>
      <c r="E372" s="237" t="s">
        <v>564</v>
      </c>
      <c r="F372" s="238" t="s">
        <v>565</v>
      </c>
      <c r="G372" s="239" t="s">
        <v>269</v>
      </c>
      <c r="H372" s="240">
        <v>2025</v>
      </c>
      <c r="I372" s="241"/>
      <c r="J372" s="242">
        <f>ROUND(I372*H372,2)</f>
        <v>0</v>
      </c>
      <c r="K372" s="243"/>
      <c r="L372" s="44"/>
      <c r="M372" s="244" t="s">
        <v>1</v>
      </c>
      <c r="N372" s="245" t="s">
        <v>45</v>
      </c>
      <c r="O372" s="91"/>
      <c r="P372" s="246">
        <f>O372*H372</f>
        <v>0</v>
      </c>
      <c r="Q372" s="246">
        <v>0</v>
      </c>
      <c r="R372" s="246">
        <f>Q372*H372</f>
        <v>0</v>
      </c>
      <c r="S372" s="246">
        <v>0</v>
      </c>
      <c r="T372" s="247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48" t="s">
        <v>175</v>
      </c>
      <c r="AT372" s="248" t="s">
        <v>171</v>
      </c>
      <c r="AU372" s="248" t="s">
        <v>87</v>
      </c>
      <c r="AY372" s="17" t="s">
        <v>170</v>
      </c>
      <c r="BE372" s="249">
        <f>IF(N372="základní",J372,0)</f>
        <v>0</v>
      </c>
      <c r="BF372" s="249">
        <f>IF(N372="snížená",J372,0)</f>
        <v>0</v>
      </c>
      <c r="BG372" s="249">
        <f>IF(N372="zákl. přenesená",J372,0)</f>
        <v>0</v>
      </c>
      <c r="BH372" s="249">
        <f>IF(N372="sníž. přenesená",J372,0)</f>
        <v>0</v>
      </c>
      <c r="BI372" s="249">
        <f>IF(N372="nulová",J372,0)</f>
        <v>0</v>
      </c>
      <c r="BJ372" s="17" t="s">
        <v>87</v>
      </c>
      <c r="BK372" s="249">
        <f>ROUND(I372*H372,2)</f>
        <v>0</v>
      </c>
      <c r="BL372" s="17" t="s">
        <v>175</v>
      </c>
      <c r="BM372" s="248" t="s">
        <v>566</v>
      </c>
    </row>
    <row r="373" s="2" customFormat="1">
      <c r="A373" s="38"/>
      <c r="B373" s="39"/>
      <c r="C373" s="40"/>
      <c r="D373" s="250" t="s">
        <v>176</v>
      </c>
      <c r="E373" s="40"/>
      <c r="F373" s="251" t="s">
        <v>557</v>
      </c>
      <c r="G373" s="40"/>
      <c r="H373" s="40"/>
      <c r="I373" s="154"/>
      <c r="J373" s="40"/>
      <c r="K373" s="40"/>
      <c r="L373" s="44"/>
      <c r="M373" s="252"/>
      <c r="N373" s="253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176</v>
      </c>
      <c r="AU373" s="17" t="s">
        <v>87</v>
      </c>
    </row>
    <row r="374" s="12" customFormat="1">
      <c r="A374" s="12"/>
      <c r="B374" s="254"/>
      <c r="C374" s="255"/>
      <c r="D374" s="250" t="s">
        <v>178</v>
      </c>
      <c r="E374" s="256" t="s">
        <v>1</v>
      </c>
      <c r="F374" s="257" t="s">
        <v>558</v>
      </c>
      <c r="G374" s="255"/>
      <c r="H374" s="256" t="s">
        <v>1</v>
      </c>
      <c r="I374" s="258"/>
      <c r="J374" s="255"/>
      <c r="K374" s="255"/>
      <c r="L374" s="259"/>
      <c r="M374" s="260"/>
      <c r="N374" s="261"/>
      <c r="O374" s="261"/>
      <c r="P374" s="261"/>
      <c r="Q374" s="261"/>
      <c r="R374" s="261"/>
      <c r="S374" s="261"/>
      <c r="T374" s="26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263" t="s">
        <v>178</v>
      </c>
      <c r="AU374" s="263" t="s">
        <v>87</v>
      </c>
      <c r="AV374" s="12" t="s">
        <v>87</v>
      </c>
      <c r="AW374" s="12" t="s">
        <v>36</v>
      </c>
      <c r="AX374" s="12" t="s">
        <v>80</v>
      </c>
      <c r="AY374" s="263" t="s">
        <v>170</v>
      </c>
    </row>
    <row r="375" s="12" customFormat="1">
      <c r="A375" s="12"/>
      <c r="B375" s="254"/>
      <c r="C375" s="255"/>
      <c r="D375" s="250" t="s">
        <v>178</v>
      </c>
      <c r="E375" s="256" t="s">
        <v>1</v>
      </c>
      <c r="F375" s="257" t="s">
        <v>559</v>
      </c>
      <c r="G375" s="255"/>
      <c r="H375" s="256" t="s">
        <v>1</v>
      </c>
      <c r="I375" s="258"/>
      <c r="J375" s="255"/>
      <c r="K375" s="255"/>
      <c r="L375" s="259"/>
      <c r="M375" s="260"/>
      <c r="N375" s="261"/>
      <c r="O375" s="261"/>
      <c r="P375" s="261"/>
      <c r="Q375" s="261"/>
      <c r="R375" s="261"/>
      <c r="S375" s="261"/>
      <c r="T375" s="26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263" t="s">
        <v>178</v>
      </c>
      <c r="AU375" s="263" t="s">
        <v>87</v>
      </c>
      <c r="AV375" s="12" t="s">
        <v>87</v>
      </c>
      <c r="AW375" s="12" t="s">
        <v>36</v>
      </c>
      <c r="AX375" s="12" t="s">
        <v>80</v>
      </c>
      <c r="AY375" s="263" t="s">
        <v>170</v>
      </c>
    </row>
    <row r="376" s="12" customFormat="1">
      <c r="A376" s="12"/>
      <c r="B376" s="254"/>
      <c r="C376" s="255"/>
      <c r="D376" s="250" t="s">
        <v>178</v>
      </c>
      <c r="E376" s="256" t="s">
        <v>1</v>
      </c>
      <c r="F376" s="257" t="s">
        <v>560</v>
      </c>
      <c r="G376" s="255"/>
      <c r="H376" s="256" t="s">
        <v>1</v>
      </c>
      <c r="I376" s="258"/>
      <c r="J376" s="255"/>
      <c r="K376" s="255"/>
      <c r="L376" s="259"/>
      <c r="M376" s="260"/>
      <c r="N376" s="261"/>
      <c r="O376" s="261"/>
      <c r="P376" s="261"/>
      <c r="Q376" s="261"/>
      <c r="R376" s="261"/>
      <c r="S376" s="261"/>
      <c r="T376" s="26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T376" s="263" t="s">
        <v>178</v>
      </c>
      <c r="AU376" s="263" t="s">
        <v>87</v>
      </c>
      <c r="AV376" s="12" t="s">
        <v>87</v>
      </c>
      <c r="AW376" s="12" t="s">
        <v>36</v>
      </c>
      <c r="AX376" s="12" t="s">
        <v>80</v>
      </c>
      <c r="AY376" s="263" t="s">
        <v>170</v>
      </c>
    </row>
    <row r="377" s="12" customFormat="1">
      <c r="A377" s="12"/>
      <c r="B377" s="254"/>
      <c r="C377" s="255"/>
      <c r="D377" s="250" t="s">
        <v>178</v>
      </c>
      <c r="E377" s="256" t="s">
        <v>1</v>
      </c>
      <c r="F377" s="257" t="s">
        <v>561</v>
      </c>
      <c r="G377" s="255"/>
      <c r="H377" s="256" t="s">
        <v>1</v>
      </c>
      <c r="I377" s="258"/>
      <c r="J377" s="255"/>
      <c r="K377" s="255"/>
      <c r="L377" s="259"/>
      <c r="M377" s="260"/>
      <c r="N377" s="261"/>
      <c r="O377" s="261"/>
      <c r="P377" s="261"/>
      <c r="Q377" s="261"/>
      <c r="R377" s="261"/>
      <c r="S377" s="261"/>
      <c r="T377" s="26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63" t="s">
        <v>178</v>
      </c>
      <c r="AU377" s="263" t="s">
        <v>87</v>
      </c>
      <c r="AV377" s="12" t="s">
        <v>87</v>
      </c>
      <c r="AW377" s="12" t="s">
        <v>36</v>
      </c>
      <c r="AX377" s="12" t="s">
        <v>80</v>
      </c>
      <c r="AY377" s="263" t="s">
        <v>170</v>
      </c>
    </row>
    <row r="378" s="12" customFormat="1">
      <c r="A378" s="12"/>
      <c r="B378" s="254"/>
      <c r="C378" s="255"/>
      <c r="D378" s="250" t="s">
        <v>178</v>
      </c>
      <c r="E378" s="256" t="s">
        <v>1</v>
      </c>
      <c r="F378" s="257" t="s">
        <v>567</v>
      </c>
      <c r="G378" s="255"/>
      <c r="H378" s="256" t="s">
        <v>1</v>
      </c>
      <c r="I378" s="258"/>
      <c r="J378" s="255"/>
      <c r="K378" s="255"/>
      <c r="L378" s="259"/>
      <c r="M378" s="260"/>
      <c r="N378" s="261"/>
      <c r="O378" s="261"/>
      <c r="P378" s="261"/>
      <c r="Q378" s="261"/>
      <c r="R378" s="261"/>
      <c r="S378" s="261"/>
      <c r="T378" s="26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63" t="s">
        <v>178</v>
      </c>
      <c r="AU378" s="263" t="s">
        <v>87</v>
      </c>
      <c r="AV378" s="12" t="s">
        <v>87</v>
      </c>
      <c r="AW378" s="12" t="s">
        <v>36</v>
      </c>
      <c r="AX378" s="12" t="s">
        <v>80</v>
      </c>
      <c r="AY378" s="263" t="s">
        <v>170</v>
      </c>
    </row>
    <row r="379" s="13" customFormat="1">
      <c r="A379" s="13"/>
      <c r="B379" s="264"/>
      <c r="C379" s="265"/>
      <c r="D379" s="250" t="s">
        <v>178</v>
      </c>
      <c r="E379" s="266" t="s">
        <v>1</v>
      </c>
      <c r="F379" s="267" t="s">
        <v>568</v>
      </c>
      <c r="G379" s="265"/>
      <c r="H379" s="268">
        <v>423</v>
      </c>
      <c r="I379" s="269"/>
      <c r="J379" s="265"/>
      <c r="K379" s="265"/>
      <c r="L379" s="270"/>
      <c r="M379" s="271"/>
      <c r="N379" s="272"/>
      <c r="O379" s="272"/>
      <c r="P379" s="272"/>
      <c r="Q379" s="272"/>
      <c r="R379" s="272"/>
      <c r="S379" s="272"/>
      <c r="T379" s="27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74" t="s">
        <v>178</v>
      </c>
      <c r="AU379" s="274" t="s">
        <v>87</v>
      </c>
      <c r="AV379" s="13" t="s">
        <v>89</v>
      </c>
      <c r="AW379" s="13" t="s">
        <v>36</v>
      </c>
      <c r="AX379" s="13" t="s">
        <v>80</v>
      </c>
      <c r="AY379" s="274" t="s">
        <v>170</v>
      </c>
    </row>
    <row r="380" s="12" customFormat="1">
      <c r="A380" s="12"/>
      <c r="B380" s="254"/>
      <c r="C380" s="255"/>
      <c r="D380" s="250" t="s">
        <v>178</v>
      </c>
      <c r="E380" s="256" t="s">
        <v>1</v>
      </c>
      <c r="F380" s="257" t="s">
        <v>569</v>
      </c>
      <c r="G380" s="255"/>
      <c r="H380" s="256" t="s">
        <v>1</v>
      </c>
      <c r="I380" s="258"/>
      <c r="J380" s="255"/>
      <c r="K380" s="255"/>
      <c r="L380" s="259"/>
      <c r="M380" s="260"/>
      <c r="N380" s="261"/>
      <c r="O380" s="261"/>
      <c r="P380" s="261"/>
      <c r="Q380" s="261"/>
      <c r="R380" s="261"/>
      <c r="S380" s="261"/>
      <c r="T380" s="26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263" t="s">
        <v>178</v>
      </c>
      <c r="AU380" s="263" t="s">
        <v>87</v>
      </c>
      <c r="AV380" s="12" t="s">
        <v>87</v>
      </c>
      <c r="AW380" s="12" t="s">
        <v>36</v>
      </c>
      <c r="AX380" s="12" t="s">
        <v>80</v>
      </c>
      <c r="AY380" s="263" t="s">
        <v>170</v>
      </c>
    </row>
    <row r="381" s="13" customFormat="1">
      <c r="A381" s="13"/>
      <c r="B381" s="264"/>
      <c r="C381" s="265"/>
      <c r="D381" s="250" t="s">
        <v>178</v>
      </c>
      <c r="E381" s="266" t="s">
        <v>1</v>
      </c>
      <c r="F381" s="267" t="s">
        <v>570</v>
      </c>
      <c r="G381" s="265"/>
      <c r="H381" s="268">
        <v>1512</v>
      </c>
      <c r="I381" s="269"/>
      <c r="J381" s="265"/>
      <c r="K381" s="265"/>
      <c r="L381" s="270"/>
      <c r="M381" s="271"/>
      <c r="N381" s="272"/>
      <c r="O381" s="272"/>
      <c r="P381" s="272"/>
      <c r="Q381" s="272"/>
      <c r="R381" s="272"/>
      <c r="S381" s="272"/>
      <c r="T381" s="27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74" t="s">
        <v>178</v>
      </c>
      <c r="AU381" s="274" t="s">
        <v>87</v>
      </c>
      <c r="AV381" s="13" t="s">
        <v>89</v>
      </c>
      <c r="AW381" s="13" t="s">
        <v>36</v>
      </c>
      <c r="AX381" s="13" t="s">
        <v>80</v>
      </c>
      <c r="AY381" s="274" t="s">
        <v>170</v>
      </c>
    </row>
    <row r="382" s="12" customFormat="1">
      <c r="A382" s="12"/>
      <c r="B382" s="254"/>
      <c r="C382" s="255"/>
      <c r="D382" s="250" t="s">
        <v>178</v>
      </c>
      <c r="E382" s="256" t="s">
        <v>1</v>
      </c>
      <c r="F382" s="257" t="s">
        <v>571</v>
      </c>
      <c r="G382" s="255"/>
      <c r="H382" s="256" t="s">
        <v>1</v>
      </c>
      <c r="I382" s="258"/>
      <c r="J382" s="255"/>
      <c r="K382" s="255"/>
      <c r="L382" s="259"/>
      <c r="M382" s="260"/>
      <c r="N382" s="261"/>
      <c r="O382" s="261"/>
      <c r="P382" s="261"/>
      <c r="Q382" s="261"/>
      <c r="R382" s="261"/>
      <c r="S382" s="261"/>
      <c r="T382" s="26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T382" s="263" t="s">
        <v>178</v>
      </c>
      <c r="AU382" s="263" t="s">
        <v>87</v>
      </c>
      <c r="AV382" s="12" t="s">
        <v>87</v>
      </c>
      <c r="AW382" s="12" t="s">
        <v>36</v>
      </c>
      <c r="AX382" s="12" t="s">
        <v>80</v>
      </c>
      <c r="AY382" s="263" t="s">
        <v>170</v>
      </c>
    </row>
    <row r="383" s="13" customFormat="1">
      <c r="A383" s="13"/>
      <c r="B383" s="264"/>
      <c r="C383" s="265"/>
      <c r="D383" s="250" t="s">
        <v>178</v>
      </c>
      <c r="E383" s="266" t="s">
        <v>1</v>
      </c>
      <c r="F383" s="267" t="s">
        <v>572</v>
      </c>
      <c r="G383" s="265"/>
      <c r="H383" s="268">
        <v>45</v>
      </c>
      <c r="I383" s="269"/>
      <c r="J383" s="265"/>
      <c r="K383" s="265"/>
      <c r="L383" s="270"/>
      <c r="M383" s="271"/>
      <c r="N383" s="272"/>
      <c r="O383" s="272"/>
      <c r="P383" s="272"/>
      <c r="Q383" s="272"/>
      <c r="R383" s="272"/>
      <c r="S383" s="272"/>
      <c r="T383" s="27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74" t="s">
        <v>178</v>
      </c>
      <c r="AU383" s="274" t="s">
        <v>87</v>
      </c>
      <c r="AV383" s="13" t="s">
        <v>89</v>
      </c>
      <c r="AW383" s="13" t="s">
        <v>36</v>
      </c>
      <c r="AX383" s="13" t="s">
        <v>80</v>
      </c>
      <c r="AY383" s="274" t="s">
        <v>170</v>
      </c>
    </row>
    <row r="384" s="12" customFormat="1">
      <c r="A384" s="12"/>
      <c r="B384" s="254"/>
      <c r="C384" s="255"/>
      <c r="D384" s="250" t="s">
        <v>178</v>
      </c>
      <c r="E384" s="256" t="s">
        <v>1</v>
      </c>
      <c r="F384" s="257" t="s">
        <v>573</v>
      </c>
      <c r="G384" s="255"/>
      <c r="H384" s="256" t="s">
        <v>1</v>
      </c>
      <c r="I384" s="258"/>
      <c r="J384" s="255"/>
      <c r="K384" s="255"/>
      <c r="L384" s="259"/>
      <c r="M384" s="260"/>
      <c r="N384" s="261"/>
      <c r="O384" s="261"/>
      <c r="P384" s="261"/>
      <c r="Q384" s="261"/>
      <c r="R384" s="261"/>
      <c r="S384" s="261"/>
      <c r="T384" s="26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T384" s="263" t="s">
        <v>178</v>
      </c>
      <c r="AU384" s="263" t="s">
        <v>87</v>
      </c>
      <c r="AV384" s="12" t="s">
        <v>87</v>
      </c>
      <c r="AW384" s="12" t="s">
        <v>36</v>
      </c>
      <c r="AX384" s="12" t="s">
        <v>80</v>
      </c>
      <c r="AY384" s="263" t="s">
        <v>170</v>
      </c>
    </row>
    <row r="385" s="13" customFormat="1">
      <c r="A385" s="13"/>
      <c r="B385" s="264"/>
      <c r="C385" s="265"/>
      <c r="D385" s="250" t="s">
        <v>178</v>
      </c>
      <c r="E385" s="266" t="s">
        <v>1</v>
      </c>
      <c r="F385" s="267" t="s">
        <v>572</v>
      </c>
      <c r="G385" s="265"/>
      <c r="H385" s="268">
        <v>45</v>
      </c>
      <c r="I385" s="269"/>
      <c r="J385" s="265"/>
      <c r="K385" s="265"/>
      <c r="L385" s="270"/>
      <c r="M385" s="271"/>
      <c r="N385" s="272"/>
      <c r="O385" s="272"/>
      <c r="P385" s="272"/>
      <c r="Q385" s="272"/>
      <c r="R385" s="272"/>
      <c r="S385" s="272"/>
      <c r="T385" s="27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74" t="s">
        <v>178</v>
      </c>
      <c r="AU385" s="274" t="s">
        <v>87</v>
      </c>
      <c r="AV385" s="13" t="s">
        <v>89</v>
      </c>
      <c r="AW385" s="13" t="s">
        <v>36</v>
      </c>
      <c r="AX385" s="13" t="s">
        <v>80</v>
      </c>
      <c r="AY385" s="274" t="s">
        <v>170</v>
      </c>
    </row>
    <row r="386" s="14" customFormat="1">
      <c r="A386" s="14"/>
      <c r="B386" s="275"/>
      <c r="C386" s="276"/>
      <c r="D386" s="250" t="s">
        <v>178</v>
      </c>
      <c r="E386" s="277" t="s">
        <v>1</v>
      </c>
      <c r="F386" s="278" t="s">
        <v>186</v>
      </c>
      <c r="G386" s="276"/>
      <c r="H386" s="279">
        <v>2025</v>
      </c>
      <c r="I386" s="280"/>
      <c r="J386" s="276"/>
      <c r="K386" s="276"/>
      <c r="L386" s="281"/>
      <c r="M386" s="282"/>
      <c r="N386" s="283"/>
      <c r="O386" s="283"/>
      <c r="P386" s="283"/>
      <c r="Q386" s="283"/>
      <c r="R386" s="283"/>
      <c r="S386" s="283"/>
      <c r="T386" s="28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85" t="s">
        <v>178</v>
      </c>
      <c r="AU386" s="285" t="s">
        <v>87</v>
      </c>
      <c r="AV386" s="14" t="s">
        <v>175</v>
      </c>
      <c r="AW386" s="14" t="s">
        <v>36</v>
      </c>
      <c r="AX386" s="14" t="s">
        <v>87</v>
      </c>
      <c r="AY386" s="285" t="s">
        <v>170</v>
      </c>
    </row>
    <row r="387" s="2" customFormat="1" ht="21.75" customHeight="1">
      <c r="A387" s="38"/>
      <c r="B387" s="39"/>
      <c r="C387" s="236" t="s">
        <v>574</v>
      </c>
      <c r="D387" s="236" t="s">
        <v>171</v>
      </c>
      <c r="E387" s="237" t="s">
        <v>575</v>
      </c>
      <c r="F387" s="238" t="s">
        <v>576</v>
      </c>
      <c r="G387" s="239" t="s">
        <v>269</v>
      </c>
      <c r="H387" s="240">
        <v>149</v>
      </c>
      <c r="I387" s="241"/>
      <c r="J387" s="242">
        <f>ROUND(I387*H387,2)</f>
        <v>0</v>
      </c>
      <c r="K387" s="243"/>
      <c r="L387" s="44"/>
      <c r="M387" s="244" t="s">
        <v>1</v>
      </c>
      <c r="N387" s="245" t="s">
        <v>45</v>
      </c>
      <c r="O387" s="91"/>
      <c r="P387" s="246">
        <f>O387*H387</f>
        <v>0</v>
      </c>
      <c r="Q387" s="246">
        <v>0</v>
      </c>
      <c r="R387" s="246">
        <f>Q387*H387</f>
        <v>0</v>
      </c>
      <c r="S387" s="246">
        <v>0</v>
      </c>
      <c r="T387" s="247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8" t="s">
        <v>175</v>
      </c>
      <c r="AT387" s="248" t="s">
        <v>171</v>
      </c>
      <c r="AU387" s="248" t="s">
        <v>87</v>
      </c>
      <c r="AY387" s="17" t="s">
        <v>170</v>
      </c>
      <c r="BE387" s="249">
        <f>IF(N387="základní",J387,0)</f>
        <v>0</v>
      </c>
      <c r="BF387" s="249">
        <f>IF(N387="snížená",J387,0)</f>
        <v>0</v>
      </c>
      <c r="BG387" s="249">
        <f>IF(N387="zákl. přenesená",J387,0)</f>
        <v>0</v>
      </c>
      <c r="BH387" s="249">
        <f>IF(N387="sníž. přenesená",J387,0)</f>
        <v>0</v>
      </c>
      <c r="BI387" s="249">
        <f>IF(N387="nulová",J387,0)</f>
        <v>0</v>
      </c>
      <c r="BJ387" s="17" t="s">
        <v>87</v>
      </c>
      <c r="BK387" s="249">
        <f>ROUND(I387*H387,2)</f>
        <v>0</v>
      </c>
      <c r="BL387" s="17" t="s">
        <v>175</v>
      </c>
      <c r="BM387" s="248" t="s">
        <v>577</v>
      </c>
    </row>
    <row r="388" s="2" customFormat="1">
      <c r="A388" s="38"/>
      <c r="B388" s="39"/>
      <c r="C388" s="40"/>
      <c r="D388" s="250" t="s">
        <v>176</v>
      </c>
      <c r="E388" s="40"/>
      <c r="F388" s="251" t="s">
        <v>578</v>
      </c>
      <c r="G388" s="40"/>
      <c r="H388" s="40"/>
      <c r="I388" s="154"/>
      <c r="J388" s="40"/>
      <c r="K388" s="40"/>
      <c r="L388" s="44"/>
      <c r="M388" s="252"/>
      <c r="N388" s="253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176</v>
      </c>
      <c r="AU388" s="17" t="s">
        <v>87</v>
      </c>
    </row>
    <row r="389" s="12" customFormat="1">
      <c r="A389" s="12"/>
      <c r="B389" s="254"/>
      <c r="C389" s="255"/>
      <c r="D389" s="250" t="s">
        <v>178</v>
      </c>
      <c r="E389" s="256" t="s">
        <v>1</v>
      </c>
      <c r="F389" s="257" t="s">
        <v>579</v>
      </c>
      <c r="G389" s="255"/>
      <c r="H389" s="256" t="s">
        <v>1</v>
      </c>
      <c r="I389" s="258"/>
      <c r="J389" s="255"/>
      <c r="K389" s="255"/>
      <c r="L389" s="259"/>
      <c r="M389" s="260"/>
      <c r="N389" s="261"/>
      <c r="O389" s="261"/>
      <c r="P389" s="261"/>
      <c r="Q389" s="261"/>
      <c r="R389" s="261"/>
      <c r="S389" s="261"/>
      <c r="T389" s="26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263" t="s">
        <v>178</v>
      </c>
      <c r="AU389" s="263" t="s">
        <v>87</v>
      </c>
      <c r="AV389" s="12" t="s">
        <v>87</v>
      </c>
      <c r="AW389" s="12" t="s">
        <v>36</v>
      </c>
      <c r="AX389" s="12" t="s">
        <v>80</v>
      </c>
      <c r="AY389" s="263" t="s">
        <v>170</v>
      </c>
    </row>
    <row r="390" s="13" customFormat="1">
      <c r="A390" s="13"/>
      <c r="B390" s="264"/>
      <c r="C390" s="265"/>
      <c r="D390" s="250" t="s">
        <v>178</v>
      </c>
      <c r="E390" s="266" t="s">
        <v>1</v>
      </c>
      <c r="F390" s="267" t="s">
        <v>405</v>
      </c>
      <c r="G390" s="265"/>
      <c r="H390" s="268">
        <v>149</v>
      </c>
      <c r="I390" s="269"/>
      <c r="J390" s="265"/>
      <c r="K390" s="265"/>
      <c r="L390" s="270"/>
      <c r="M390" s="271"/>
      <c r="N390" s="272"/>
      <c r="O390" s="272"/>
      <c r="P390" s="272"/>
      <c r="Q390" s="272"/>
      <c r="R390" s="272"/>
      <c r="S390" s="272"/>
      <c r="T390" s="27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74" t="s">
        <v>178</v>
      </c>
      <c r="AU390" s="274" t="s">
        <v>87</v>
      </c>
      <c r="AV390" s="13" t="s">
        <v>89</v>
      </c>
      <c r="AW390" s="13" t="s">
        <v>36</v>
      </c>
      <c r="AX390" s="13" t="s">
        <v>80</v>
      </c>
      <c r="AY390" s="274" t="s">
        <v>170</v>
      </c>
    </row>
    <row r="391" s="14" customFormat="1">
      <c r="A391" s="14"/>
      <c r="B391" s="275"/>
      <c r="C391" s="276"/>
      <c r="D391" s="250" t="s">
        <v>178</v>
      </c>
      <c r="E391" s="277" t="s">
        <v>1</v>
      </c>
      <c r="F391" s="278" t="s">
        <v>186</v>
      </c>
      <c r="G391" s="276"/>
      <c r="H391" s="279">
        <v>149</v>
      </c>
      <c r="I391" s="280"/>
      <c r="J391" s="276"/>
      <c r="K391" s="276"/>
      <c r="L391" s="281"/>
      <c r="M391" s="282"/>
      <c r="N391" s="283"/>
      <c r="O391" s="283"/>
      <c r="P391" s="283"/>
      <c r="Q391" s="283"/>
      <c r="R391" s="283"/>
      <c r="S391" s="283"/>
      <c r="T391" s="28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85" t="s">
        <v>178</v>
      </c>
      <c r="AU391" s="285" t="s">
        <v>87</v>
      </c>
      <c r="AV391" s="14" t="s">
        <v>175</v>
      </c>
      <c r="AW391" s="14" t="s">
        <v>36</v>
      </c>
      <c r="AX391" s="14" t="s">
        <v>87</v>
      </c>
      <c r="AY391" s="285" t="s">
        <v>170</v>
      </c>
    </row>
    <row r="392" s="2" customFormat="1" ht="21.75" customHeight="1">
      <c r="A392" s="38"/>
      <c r="B392" s="39"/>
      <c r="C392" s="236" t="s">
        <v>478</v>
      </c>
      <c r="D392" s="236" t="s">
        <v>171</v>
      </c>
      <c r="E392" s="237" t="s">
        <v>580</v>
      </c>
      <c r="F392" s="238" t="s">
        <v>581</v>
      </c>
      <c r="G392" s="239" t="s">
        <v>269</v>
      </c>
      <c r="H392" s="240">
        <v>149</v>
      </c>
      <c r="I392" s="241"/>
      <c r="J392" s="242">
        <f>ROUND(I392*H392,2)</f>
        <v>0</v>
      </c>
      <c r="K392" s="243"/>
      <c r="L392" s="44"/>
      <c r="M392" s="244" t="s">
        <v>1</v>
      </c>
      <c r="N392" s="245" t="s">
        <v>45</v>
      </c>
      <c r="O392" s="91"/>
      <c r="P392" s="246">
        <f>O392*H392</f>
        <v>0</v>
      </c>
      <c r="Q392" s="246">
        <v>0</v>
      </c>
      <c r="R392" s="246">
        <f>Q392*H392</f>
        <v>0</v>
      </c>
      <c r="S392" s="246">
        <v>0</v>
      </c>
      <c r="T392" s="247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48" t="s">
        <v>175</v>
      </c>
      <c r="AT392" s="248" t="s">
        <v>171</v>
      </c>
      <c r="AU392" s="248" t="s">
        <v>87</v>
      </c>
      <c r="AY392" s="17" t="s">
        <v>170</v>
      </c>
      <c r="BE392" s="249">
        <f>IF(N392="základní",J392,0)</f>
        <v>0</v>
      </c>
      <c r="BF392" s="249">
        <f>IF(N392="snížená",J392,0)</f>
        <v>0</v>
      </c>
      <c r="BG392" s="249">
        <f>IF(N392="zákl. přenesená",J392,0)</f>
        <v>0</v>
      </c>
      <c r="BH392" s="249">
        <f>IF(N392="sníž. přenesená",J392,0)</f>
        <v>0</v>
      </c>
      <c r="BI392" s="249">
        <f>IF(N392="nulová",J392,0)</f>
        <v>0</v>
      </c>
      <c r="BJ392" s="17" t="s">
        <v>87</v>
      </c>
      <c r="BK392" s="249">
        <f>ROUND(I392*H392,2)</f>
        <v>0</v>
      </c>
      <c r="BL392" s="17" t="s">
        <v>175</v>
      </c>
      <c r="BM392" s="248" t="s">
        <v>582</v>
      </c>
    </row>
    <row r="393" s="2" customFormat="1">
      <c r="A393" s="38"/>
      <c r="B393" s="39"/>
      <c r="C393" s="40"/>
      <c r="D393" s="250" t="s">
        <v>176</v>
      </c>
      <c r="E393" s="40"/>
      <c r="F393" s="251" t="s">
        <v>583</v>
      </c>
      <c r="G393" s="40"/>
      <c r="H393" s="40"/>
      <c r="I393" s="154"/>
      <c r="J393" s="40"/>
      <c r="K393" s="40"/>
      <c r="L393" s="44"/>
      <c r="M393" s="252"/>
      <c r="N393" s="253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176</v>
      </c>
      <c r="AU393" s="17" t="s">
        <v>87</v>
      </c>
    </row>
    <row r="394" s="12" customFormat="1">
      <c r="A394" s="12"/>
      <c r="B394" s="254"/>
      <c r="C394" s="255"/>
      <c r="D394" s="250" t="s">
        <v>178</v>
      </c>
      <c r="E394" s="256" t="s">
        <v>1</v>
      </c>
      <c r="F394" s="257" t="s">
        <v>404</v>
      </c>
      <c r="G394" s="255"/>
      <c r="H394" s="256" t="s">
        <v>1</v>
      </c>
      <c r="I394" s="258"/>
      <c r="J394" s="255"/>
      <c r="K394" s="255"/>
      <c r="L394" s="259"/>
      <c r="M394" s="260"/>
      <c r="N394" s="261"/>
      <c r="O394" s="261"/>
      <c r="P394" s="261"/>
      <c r="Q394" s="261"/>
      <c r="R394" s="261"/>
      <c r="S394" s="261"/>
      <c r="T394" s="26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263" t="s">
        <v>178</v>
      </c>
      <c r="AU394" s="263" t="s">
        <v>87</v>
      </c>
      <c r="AV394" s="12" t="s">
        <v>87</v>
      </c>
      <c r="AW394" s="12" t="s">
        <v>36</v>
      </c>
      <c r="AX394" s="12" t="s">
        <v>80</v>
      </c>
      <c r="AY394" s="263" t="s">
        <v>170</v>
      </c>
    </row>
    <row r="395" s="13" customFormat="1">
      <c r="A395" s="13"/>
      <c r="B395" s="264"/>
      <c r="C395" s="265"/>
      <c r="D395" s="250" t="s">
        <v>178</v>
      </c>
      <c r="E395" s="266" t="s">
        <v>1</v>
      </c>
      <c r="F395" s="267" t="s">
        <v>405</v>
      </c>
      <c r="G395" s="265"/>
      <c r="H395" s="268">
        <v>149</v>
      </c>
      <c r="I395" s="269"/>
      <c r="J395" s="265"/>
      <c r="K395" s="265"/>
      <c r="L395" s="270"/>
      <c r="M395" s="271"/>
      <c r="N395" s="272"/>
      <c r="O395" s="272"/>
      <c r="P395" s="272"/>
      <c r="Q395" s="272"/>
      <c r="R395" s="272"/>
      <c r="S395" s="272"/>
      <c r="T395" s="27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74" t="s">
        <v>178</v>
      </c>
      <c r="AU395" s="274" t="s">
        <v>87</v>
      </c>
      <c r="AV395" s="13" t="s">
        <v>89</v>
      </c>
      <c r="AW395" s="13" t="s">
        <v>36</v>
      </c>
      <c r="AX395" s="13" t="s">
        <v>80</v>
      </c>
      <c r="AY395" s="274" t="s">
        <v>170</v>
      </c>
    </row>
    <row r="396" s="14" customFormat="1">
      <c r="A396" s="14"/>
      <c r="B396" s="275"/>
      <c r="C396" s="276"/>
      <c r="D396" s="250" t="s">
        <v>178</v>
      </c>
      <c r="E396" s="277" t="s">
        <v>1</v>
      </c>
      <c r="F396" s="278" t="s">
        <v>186</v>
      </c>
      <c r="G396" s="276"/>
      <c r="H396" s="279">
        <v>149</v>
      </c>
      <c r="I396" s="280"/>
      <c r="J396" s="276"/>
      <c r="K396" s="276"/>
      <c r="L396" s="281"/>
      <c r="M396" s="282"/>
      <c r="N396" s="283"/>
      <c r="O396" s="283"/>
      <c r="P396" s="283"/>
      <c r="Q396" s="283"/>
      <c r="R396" s="283"/>
      <c r="S396" s="283"/>
      <c r="T396" s="28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85" t="s">
        <v>178</v>
      </c>
      <c r="AU396" s="285" t="s">
        <v>87</v>
      </c>
      <c r="AV396" s="14" t="s">
        <v>175</v>
      </c>
      <c r="AW396" s="14" t="s">
        <v>36</v>
      </c>
      <c r="AX396" s="14" t="s">
        <v>87</v>
      </c>
      <c r="AY396" s="285" t="s">
        <v>170</v>
      </c>
    </row>
    <row r="397" s="2" customFormat="1" ht="21.75" customHeight="1">
      <c r="A397" s="38"/>
      <c r="B397" s="39"/>
      <c r="C397" s="236" t="s">
        <v>584</v>
      </c>
      <c r="D397" s="236" t="s">
        <v>171</v>
      </c>
      <c r="E397" s="237" t="s">
        <v>314</v>
      </c>
      <c r="F397" s="238" t="s">
        <v>315</v>
      </c>
      <c r="G397" s="239" t="s">
        <v>174</v>
      </c>
      <c r="H397" s="240">
        <v>1.706</v>
      </c>
      <c r="I397" s="241"/>
      <c r="J397" s="242">
        <f>ROUND(I397*H397,2)</f>
        <v>0</v>
      </c>
      <c r="K397" s="243"/>
      <c r="L397" s="44"/>
      <c r="M397" s="244" t="s">
        <v>1</v>
      </c>
      <c r="N397" s="245" t="s">
        <v>45</v>
      </c>
      <c r="O397" s="91"/>
      <c r="P397" s="246">
        <f>O397*H397</f>
        <v>0</v>
      </c>
      <c r="Q397" s="246">
        <v>0</v>
      </c>
      <c r="R397" s="246">
        <f>Q397*H397</f>
        <v>0</v>
      </c>
      <c r="S397" s="246">
        <v>0</v>
      </c>
      <c r="T397" s="247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8" t="s">
        <v>175</v>
      </c>
      <c r="AT397" s="248" t="s">
        <v>171</v>
      </c>
      <c r="AU397" s="248" t="s">
        <v>87</v>
      </c>
      <c r="AY397" s="17" t="s">
        <v>170</v>
      </c>
      <c r="BE397" s="249">
        <f>IF(N397="základní",J397,0)</f>
        <v>0</v>
      </c>
      <c r="BF397" s="249">
        <f>IF(N397="snížená",J397,0)</f>
        <v>0</v>
      </c>
      <c r="BG397" s="249">
        <f>IF(N397="zákl. přenesená",J397,0)</f>
        <v>0</v>
      </c>
      <c r="BH397" s="249">
        <f>IF(N397="sníž. přenesená",J397,0)</f>
        <v>0</v>
      </c>
      <c r="BI397" s="249">
        <f>IF(N397="nulová",J397,0)</f>
        <v>0</v>
      </c>
      <c r="BJ397" s="17" t="s">
        <v>87</v>
      </c>
      <c r="BK397" s="249">
        <f>ROUND(I397*H397,2)</f>
        <v>0</v>
      </c>
      <c r="BL397" s="17" t="s">
        <v>175</v>
      </c>
      <c r="BM397" s="248" t="s">
        <v>585</v>
      </c>
    </row>
    <row r="398" s="2" customFormat="1">
      <c r="A398" s="38"/>
      <c r="B398" s="39"/>
      <c r="C398" s="40"/>
      <c r="D398" s="250" t="s">
        <v>176</v>
      </c>
      <c r="E398" s="40"/>
      <c r="F398" s="251" t="s">
        <v>316</v>
      </c>
      <c r="G398" s="40"/>
      <c r="H398" s="40"/>
      <c r="I398" s="154"/>
      <c r="J398" s="40"/>
      <c r="K398" s="40"/>
      <c r="L398" s="44"/>
      <c r="M398" s="252"/>
      <c r="N398" s="253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176</v>
      </c>
      <c r="AU398" s="17" t="s">
        <v>87</v>
      </c>
    </row>
    <row r="399" s="12" customFormat="1">
      <c r="A399" s="12"/>
      <c r="B399" s="254"/>
      <c r="C399" s="255"/>
      <c r="D399" s="250" t="s">
        <v>178</v>
      </c>
      <c r="E399" s="256" t="s">
        <v>1</v>
      </c>
      <c r="F399" s="257" t="s">
        <v>586</v>
      </c>
      <c r="G399" s="255"/>
      <c r="H399" s="256" t="s">
        <v>1</v>
      </c>
      <c r="I399" s="258"/>
      <c r="J399" s="255"/>
      <c r="K399" s="255"/>
      <c r="L399" s="259"/>
      <c r="M399" s="260"/>
      <c r="N399" s="261"/>
      <c r="O399" s="261"/>
      <c r="P399" s="261"/>
      <c r="Q399" s="261"/>
      <c r="R399" s="261"/>
      <c r="S399" s="261"/>
      <c r="T399" s="26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T399" s="263" t="s">
        <v>178</v>
      </c>
      <c r="AU399" s="263" t="s">
        <v>87</v>
      </c>
      <c r="AV399" s="12" t="s">
        <v>87</v>
      </c>
      <c r="AW399" s="12" t="s">
        <v>36</v>
      </c>
      <c r="AX399" s="12" t="s">
        <v>80</v>
      </c>
      <c r="AY399" s="263" t="s">
        <v>170</v>
      </c>
    </row>
    <row r="400" s="12" customFormat="1">
      <c r="A400" s="12"/>
      <c r="B400" s="254"/>
      <c r="C400" s="255"/>
      <c r="D400" s="250" t="s">
        <v>178</v>
      </c>
      <c r="E400" s="256" t="s">
        <v>1</v>
      </c>
      <c r="F400" s="257" t="s">
        <v>307</v>
      </c>
      <c r="G400" s="255"/>
      <c r="H400" s="256" t="s">
        <v>1</v>
      </c>
      <c r="I400" s="258"/>
      <c r="J400" s="255"/>
      <c r="K400" s="255"/>
      <c r="L400" s="259"/>
      <c r="M400" s="260"/>
      <c r="N400" s="261"/>
      <c r="O400" s="261"/>
      <c r="P400" s="261"/>
      <c r="Q400" s="261"/>
      <c r="R400" s="261"/>
      <c r="S400" s="261"/>
      <c r="T400" s="26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263" t="s">
        <v>178</v>
      </c>
      <c r="AU400" s="263" t="s">
        <v>87</v>
      </c>
      <c r="AV400" s="12" t="s">
        <v>87</v>
      </c>
      <c r="AW400" s="12" t="s">
        <v>36</v>
      </c>
      <c r="AX400" s="12" t="s">
        <v>80</v>
      </c>
      <c r="AY400" s="263" t="s">
        <v>170</v>
      </c>
    </row>
    <row r="401" s="12" customFormat="1">
      <c r="A401" s="12"/>
      <c r="B401" s="254"/>
      <c r="C401" s="255"/>
      <c r="D401" s="250" t="s">
        <v>178</v>
      </c>
      <c r="E401" s="256" t="s">
        <v>1</v>
      </c>
      <c r="F401" s="257" t="s">
        <v>567</v>
      </c>
      <c r="G401" s="255"/>
      <c r="H401" s="256" t="s">
        <v>1</v>
      </c>
      <c r="I401" s="258"/>
      <c r="J401" s="255"/>
      <c r="K401" s="255"/>
      <c r="L401" s="259"/>
      <c r="M401" s="260"/>
      <c r="N401" s="261"/>
      <c r="O401" s="261"/>
      <c r="P401" s="261"/>
      <c r="Q401" s="261"/>
      <c r="R401" s="261"/>
      <c r="S401" s="261"/>
      <c r="T401" s="26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263" t="s">
        <v>178</v>
      </c>
      <c r="AU401" s="263" t="s">
        <v>87</v>
      </c>
      <c r="AV401" s="12" t="s">
        <v>87</v>
      </c>
      <c r="AW401" s="12" t="s">
        <v>36</v>
      </c>
      <c r="AX401" s="12" t="s">
        <v>80</v>
      </c>
      <c r="AY401" s="263" t="s">
        <v>170</v>
      </c>
    </row>
    <row r="402" s="13" customFormat="1">
      <c r="A402" s="13"/>
      <c r="B402" s="264"/>
      <c r="C402" s="265"/>
      <c r="D402" s="250" t="s">
        <v>178</v>
      </c>
      <c r="E402" s="266" t="s">
        <v>1</v>
      </c>
      <c r="F402" s="267" t="s">
        <v>587</v>
      </c>
      <c r="G402" s="265"/>
      <c r="H402" s="268">
        <v>0.34899999999999998</v>
      </c>
      <c r="I402" s="269"/>
      <c r="J402" s="265"/>
      <c r="K402" s="265"/>
      <c r="L402" s="270"/>
      <c r="M402" s="271"/>
      <c r="N402" s="272"/>
      <c r="O402" s="272"/>
      <c r="P402" s="272"/>
      <c r="Q402" s="272"/>
      <c r="R402" s="272"/>
      <c r="S402" s="272"/>
      <c r="T402" s="27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74" t="s">
        <v>178</v>
      </c>
      <c r="AU402" s="274" t="s">
        <v>87</v>
      </c>
      <c r="AV402" s="13" t="s">
        <v>89</v>
      </c>
      <c r="AW402" s="13" t="s">
        <v>36</v>
      </c>
      <c r="AX402" s="13" t="s">
        <v>80</v>
      </c>
      <c r="AY402" s="274" t="s">
        <v>170</v>
      </c>
    </row>
    <row r="403" s="12" customFormat="1">
      <c r="A403" s="12"/>
      <c r="B403" s="254"/>
      <c r="C403" s="255"/>
      <c r="D403" s="250" t="s">
        <v>178</v>
      </c>
      <c r="E403" s="256" t="s">
        <v>1</v>
      </c>
      <c r="F403" s="257" t="s">
        <v>569</v>
      </c>
      <c r="G403" s="255"/>
      <c r="H403" s="256" t="s">
        <v>1</v>
      </c>
      <c r="I403" s="258"/>
      <c r="J403" s="255"/>
      <c r="K403" s="255"/>
      <c r="L403" s="259"/>
      <c r="M403" s="260"/>
      <c r="N403" s="261"/>
      <c r="O403" s="261"/>
      <c r="P403" s="261"/>
      <c r="Q403" s="261"/>
      <c r="R403" s="261"/>
      <c r="S403" s="261"/>
      <c r="T403" s="26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263" t="s">
        <v>178</v>
      </c>
      <c r="AU403" s="263" t="s">
        <v>87</v>
      </c>
      <c r="AV403" s="12" t="s">
        <v>87</v>
      </c>
      <c r="AW403" s="12" t="s">
        <v>36</v>
      </c>
      <c r="AX403" s="12" t="s">
        <v>80</v>
      </c>
      <c r="AY403" s="263" t="s">
        <v>170</v>
      </c>
    </row>
    <row r="404" s="13" customFormat="1">
      <c r="A404" s="13"/>
      <c r="B404" s="264"/>
      <c r="C404" s="265"/>
      <c r="D404" s="250" t="s">
        <v>178</v>
      </c>
      <c r="E404" s="266" t="s">
        <v>1</v>
      </c>
      <c r="F404" s="267" t="s">
        <v>588</v>
      </c>
      <c r="G404" s="265"/>
      <c r="H404" s="268">
        <v>0.98499999999999999</v>
      </c>
      <c r="I404" s="269"/>
      <c r="J404" s="265"/>
      <c r="K404" s="265"/>
      <c r="L404" s="270"/>
      <c r="M404" s="271"/>
      <c r="N404" s="272"/>
      <c r="O404" s="272"/>
      <c r="P404" s="272"/>
      <c r="Q404" s="272"/>
      <c r="R404" s="272"/>
      <c r="S404" s="272"/>
      <c r="T404" s="27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74" t="s">
        <v>178</v>
      </c>
      <c r="AU404" s="274" t="s">
        <v>87</v>
      </c>
      <c r="AV404" s="13" t="s">
        <v>89</v>
      </c>
      <c r="AW404" s="13" t="s">
        <v>36</v>
      </c>
      <c r="AX404" s="13" t="s">
        <v>80</v>
      </c>
      <c r="AY404" s="274" t="s">
        <v>170</v>
      </c>
    </row>
    <row r="405" s="12" customFormat="1">
      <c r="A405" s="12"/>
      <c r="B405" s="254"/>
      <c r="C405" s="255"/>
      <c r="D405" s="250" t="s">
        <v>178</v>
      </c>
      <c r="E405" s="256" t="s">
        <v>1</v>
      </c>
      <c r="F405" s="257" t="s">
        <v>562</v>
      </c>
      <c r="G405" s="255"/>
      <c r="H405" s="256" t="s">
        <v>1</v>
      </c>
      <c r="I405" s="258"/>
      <c r="J405" s="255"/>
      <c r="K405" s="255"/>
      <c r="L405" s="259"/>
      <c r="M405" s="260"/>
      <c r="N405" s="261"/>
      <c r="O405" s="261"/>
      <c r="P405" s="261"/>
      <c r="Q405" s="261"/>
      <c r="R405" s="261"/>
      <c r="S405" s="261"/>
      <c r="T405" s="26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T405" s="263" t="s">
        <v>178</v>
      </c>
      <c r="AU405" s="263" t="s">
        <v>87</v>
      </c>
      <c r="AV405" s="12" t="s">
        <v>87</v>
      </c>
      <c r="AW405" s="12" t="s">
        <v>36</v>
      </c>
      <c r="AX405" s="12" t="s">
        <v>80</v>
      </c>
      <c r="AY405" s="263" t="s">
        <v>170</v>
      </c>
    </row>
    <row r="406" s="13" customFormat="1">
      <c r="A406" s="13"/>
      <c r="B406" s="264"/>
      <c r="C406" s="265"/>
      <c r="D406" s="250" t="s">
        <v>178</v>
      </c>
      <c r="E406" s="266" t="s">
        <v>1</v>
      </c>
      <c r="F406" s="267" t="s">
        <v>589</v>
      </c>
      <c r="G406" s="265"/>
      <c r="H406" s="268">
        <v>0.33100000000000002</v>
      </c>
      <c r="I406" s="269"/>
      <c r="J406" s="265"/>
      <c r="K406" s="265"/>
      <c r="L406" s="270"/>
      <c r="M406" s="271"/>
      <c r="N406" s="272"/>
      <c r="O406" s="272"/>
      <c r="P406" s="272"/>
      <c r="Q406" s="272"/>
      <c r="R406" s="272"/>
      <c r="S406" s="272"/>
      <c r="T406" s="27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74" t="s">
        <v>178</v>
      </c>
      <c r="AU406" s="274" t="s">
        <v>87</v>
      </c>
      <c r="AV406" s="13" t="s">
        <v>89</v>
      </c>
      <c r="AW406" s="13" t="s">
        <v>36</v>
      </c>
      <c r="AX406" s="13" t="s">
        <v>80</v>
      </c>
      <c r="AY406" s="274" t="s">
        <v>170</v>
      </c>
    </row>
    <row r="407" s="12" customFormat="1">
      <c r="A407" s="12"/>
      <c r="B407" s="254"/>
      <c r="C407" s="255"/>
      <c r="D407" s="250" t="s">
        <v>178</v>
      </c>
      <c r="E407" s="256" t="s">
        <v>1</v>
      </c>
      <c r="F407" s="257" t="s">
        <v>551</v>
      </c>
      <c r="G407" s="255"/>
      <c r="H407" s="256" t="s">
        <v>1</v>
      </c>
      <c r="I407" s="258"/>
      <c r="J407" s="255"/>
      <c r="K407" s="255"/>
      <c r="L407" s="259"/>
      <c r="M407" s="260"/>
      <c r="N407" s="261"/>
      <c r="O407" s="261"/>
      <c r="P407" s="261"/>
      <c r="Q407" s="261"/>
      <c r="R407" s="261"/>
      <c r="S407" s="261"/>
      <c r="T407" s="26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T407" s="263" t="s">
        <v>178</v>
      </c>
      <c r="AU407" s="263" t="s">
        <v>87</v>
      </c>
      <c r="AV407" s="12" t="s">
        <v>87</v>
      </c>
      <c r="AW407" s="12" t="s">
        <v>36</v>
      </c>
      <c r="AX407" s="12" t="s">
        <v>80</v>
      </c>
      <c r="AY407" s="263" t="s">
        <v>170</v>
      </c>
    </row>
    <row r="408" s="13" customFormat="1">
      <c r="A408" s="13"/>
      <c r="B408" s="264"/>
      <c r="C408" s="265"/>
      <c r="D408" s="250" t="s">
        <v>178</v>
      </c>
      <c r="E408" s="266" t="s">
        <v>1</v>
      </c>
      <c r="F408" s="267" t="s">
        <v>590</v>
      </c>
      <c r="G408" s="265"/>
      <c r="H408" s="268">
        <v>0.041000000000000002</v>
      </c>
      <c r="I408" s="269"/>
      <c r="J408" s="265"/>
      <c r="K408" s="265"/>
      <c r="L408" s="270"/>
      <c r="M408" s="271"/>
      <c r="N408" s="272"/>
      <c r="O408" s="272"/>
      <c r="P408" s="272"/>
      <c r="Q408" s="272"/>
      <c r="R408" s="272"/>
      <c r="S408" s="272"/>
      <c r="T408" s="27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74" t="s">
        <v>178</v>
      </c>
      <c r="AU408" s="274" t="s">
        <v>87</v>
      </c>
      <c r="AV408" s="13" t="s">
        <v>89</v>
      </c>
      <c r="AW408" s="13" t="s">
        <v>36</v>
      </c>
      <c r="AX408" s="13" t="s">
        <v>80</v>
      </c>
      <c r="AY408" s="274" t="s">
        <v>170</v>
      </c>
    </row>
    <row r="409" s="14" customFormat="1">
      <c r="A409" s="14"/>
      <c r="B409" s="275"/>
      <c r="C409" s="276"/>
      <c r="D409" s="250" t="s">
        <v>178</v>
      </c>
      <c r="E409" s="277" t="s">
        <v>1</v>
      </c>
      <c r="F409" s="278" t="s">
        <v>186</v>
      </c>
      <c r="G409" s="276"/>
      <c r="H409" s="279">
        <v>1.706</v>
      </c>
      <c r="I409" s="280"/>
      <c r="J409" s="276"/>
      <c r="K409" s="276"/>
      <c r="L409" s="281"/>
      <c r="M409" s="286"/>
      <c r="N409" s="287"/>
      <c r="O409" s="287"/>
      <c r="P409" s="287"/>
      <c r="Q409" s="287"/>
      <c r="R409" s="287"/>
      <c r="S409" s="287"/>
      <c r="T409" s="28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85" t="s">
        <v>178</v>
      </c>
      <c r="AU409" s="285" t="s">
        <v>87</v>
      </c>
      <c r="AV409" s="14" t="s">
        <v>175</v>
      </c>
      <c r="AW409" s="14" t="s">
        <v>36</v>
      </c>
      <c r="AX409" s="14" t="s">
        <v>87</v>
      </c>
      <c r="AY409" s="285" t="s">
        <v>170</v>
      </c>
    </row>
    <row r="410" s="2" customFormat="1" ht="6.96" customHeight="1">
      <c r="A410" s="38"/>
      <c r="B410" s="66"/>
      <c r="C410" s="67"/>
      <c r="D410" s="67"/>
      <c r="E410" s="67"/>
      <c r="F410" s="67"/>
      <c r="G410" s="67"/>
      <c r="H410" s="67"/>
      <c r="I410" s="192"/>
      <c r="J410" s="67"/>
      <c r="K410" s="67"/>
      <c r="L410" s="44"/>
      <c r="M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</row>
  </sheetData>
  <sheetProtection sheet="1" autoFilter="0" formatColumns="0" formatRows="0" objects="1" scenarios="1" spinCount="100000" saltValue="zX4nPttJn6wUH46pTOK1v21RaVyeEZyfTpf5Lqtzw02VfH/f12ZYPZtXXIcm4SeUVwHkDGI/8zw79gog1OL4Bw==" hashValue="oKKu8WVQ25TKBDmaT3kJI9IRCPLlz+bn5ZGSsz2fbJHOpvenW+BIfyDmLG9Fsi/1UCVjPWsfrzfFTbdgvco/+g==" algorithmName="SHA-512" password="CC35"/>
  <autoFilter ref="C123:K40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145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146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147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591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23. 3. 2021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6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39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40</v>
      </c>
      <c r="E32" s="38"/>
      <c r="F32" s="38"/>
      <c r="G32" s="38"/>
      <c r="H32" s="38"/>
      <c r="I32" s="154"/>
      <c r="J32" s="166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42</v>
      </c>
      <c r="G34" s="38"/>
      <c r="H34" s="38"/>
      <c r="I34" s="168" t="s">
        <v>41</v>
      </c>
      <c r="J34" s="167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44</v>
      </c>
      <c r="E35" s="152" t="s">
        <v>45</v>
      </c>
      <c r="F35" s="170">
        <f>ROUND((SUM(BE126:BE233)),  2)</f>
        <v>0</v>
      </c>
      <c r="G35" s="38"/>
      <c r="H35" s="38"/>
      <c r="I35" s="171">
        <v>0.20999999999999999</v>
      </c>
      <c r="J35" s="170">
        <f>ROUND(((SUM(BE126:BE233))*I35),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46</v>
      </c>
      <c r="F36" s="170">
        <f>ROUND((SUM(BF126:BF233)),  2)</f>
        <v>0</v>
      </c>
      <c r="G36" s="38"/>
      <c r="H36" s="38"/>
      <c r="I36" s="171">
        <v>0.14999999999999999</v>
      </c>
      <c r="J36" s="170">
        <f>ROUND(((SUM(BF126:BF233))*I36),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47</v>
      </c>
      <c r="F37" s="170">
        <f>ROUND((SUM(BG126:BG233)),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48</v>
      </c>
      <c r="F38" s="170">
        <f>ROUND((SUM(BH126:BH233)),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49</v>
      </c>
      <c r="F39" s="170">
        <f>ROUND((SUM(BI126:BI233)),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50</v>
      </c>
      <c r="E41" s="174"/>
      <c r="F41" s="174"/>
      <c r="G41" s="175" t="s">
        <v>51</v>
      </c>
      <c r="H41" s="176" t="s">
        <v>52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145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146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147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SO.101.5 - Odvodnění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Litomyšl</v>
      </c>
      <c r="G91" s="40"/>
      <c r="H91" s="40"/>
      <c r="I91" s="156" t="s">
        <v>22</v>
      </c>
      <c r="J91" s="79" t="str">
        <f>IF(J14="","",J14)</f>
        <v>23. 3. 2021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Město Litomyšl</v>
      </c>
      <c r="G93" s="40"/>
      <c r="H93" s="40"/>
      <c r="I93" s="156" t="s">
        <v>32</v>
      </c>
      <c r="J93" s="36" t="str">
        <f>E23</f>
        <v>K I P spol. s r. 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150</v>
      </c>
      <c r="D96" s="198"/>
      <c r="E96" s="198"/>
      <c r="F96" s="198"/>
      <c r="G96" s="198"/>
      <c r="H96" s="198"/>
      <c r="I96" s="199"/>
      <c r="J96" s="200" t="s">
        <v>151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152</v>
      </c>
      <c r="D98" s="40"/>
      <c r="E98" s="40"/>
      <c r="F98" s="40"/>
      <c r="G98" s="40"/>
      <c r="H98" s="40"/>
      <c r="I98" s="154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153</v>
      </c>
    </row>
    <row r="99" s="9" customFormat="1" ht="24.96" customHeight="1">
      <c r="A99" s="9"/>
      <c r="B99" s="202"/>
      <c r="C99" s="203"/>
      <c r="D99" s="204" t="s">
        <v>592</v>
      </c>
      <c r="E99" s="205"/>
      <c r="F99" s="205"/>
      <c r="G99" s="205"/>
      <c r="H99" s="205"/>
      <c r="I99" s="206"/>
      <c r="J99" s="207">
        <f>J127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2"/>
      <c r="C100" s="203"/>
      <c r="D100" s="204" t="s">
        <v>154</v>
      </c>
      <c r="E100" s="205"/>
      <c r="F100" s="205"/>
      <c r="G100" s="205"/>
      <c r="H100" s="205"/>
      <c r="I100" s="206"/>
      <c r="J100" s="207">
        <f>J133</f>
        <v>0</v>
      </c>
      <c r="K100" s="203"/>
      <c r="L100" s="20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2"/>
      <c r="C101" s="203"/>
      <c r="D101" s="204" t="s">
        <v>593</v>
      </c>
      <c r="E101" s="205"/>
      <c r="F101" s="205"/>
      <c r="G101" s="205"/>
      <c r="H101" s="205"/>
      <c r="I101" s="206"/>
      <c r="J101" s="207">
        <f>J153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155</v>
      </c>
      <c r="E102" s="205"/>
      <c r="F102" s="205"/>
      <c r="G102" s="205"/>
      <c r="H102" s="205"/>
      <c r="I102" s="206"/>
      <c r="J102" s="207">
        <f>J171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202"/>
      <c r="C103" s="203"/>
      <c r="D103" s="204" t="s">
        <v>156</v>
      </c>
      <c r="E103" s="205"/>
      <c r="F103" s="205"/>
      <c r="G103" s="205"/>
      <c r="H103" s="205"/>
      <c r="I103" s="206"/>
      <c r="J103" s="207">
        <f>J187</f>
        <v>0</v>
      </c>
      <c r="K103" s="203"/>
      <c r="L103" s="20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202"/>
      <c r="C104" s="203"/>
      <c r="D104" s="204" t="s">
        <v>288</v>
      </c>
      <c r="E104" s="205"/>
      <c r="F104" s="205"/>
      <c r="G104" s="205"/>
      <c r="H104" s="205"/>
      <c r="I104" s="206"/>
      <c r="J104" s="207">
        <f>J223</f>
        <v>0</v>
      </c>
      <c r="K104" s="203"/>
      <c r="L104" s="20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92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95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157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3.25" customHeight="1">
      <c r="A114" s="38"/>
      <c r="B114" s="39"/>
      <c r="C114" s="40"/>
      <c r="D114" s="40"/>
      <c r="E114" s="196" t="str">
        <f>E7</f>
        <v>Zainvestování území pro RD v lokalitě Babka Litomyšl, REVIZE Č.1. – 03/2021</v>
      </c>
      <c r="F114" s="32"/>
      <c r="G114" s="32"/>
      <c r="H114" s="32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145</v>
      </c>
      <c r="D115" s="22"/>
      <c r="E115" s="22"/>
      <c r="F115" s="22"/>
      <c r="G115" s="22"/>
      <c r="H115" s="22"/>
      <c r="I115" s="146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96" t="s">
        <v>146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147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SO.101.5 - Odvodnění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>Litomyšl</v>
      </c>
      <c r="G120" s="40"/>
      <c r="H120" s="40"/>
      <c r="I120" s="156" t="s">
        <v>22</v>
      </c>
      <c r="J120" s="79" t="str">
        <f>IF(J14="","",J14)</f>
        <v>23. 3. 2021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>Město Litomyšl</v>
      </c>
      <c r="G122" s="40"/>
      <c r="H122" s="40"/>
      <c r="I122" s="156" t="s">
        <v>32</v>
      </c>
      <c r="J122" s="36" t="str">
        <f>E23</f>
        <v>K I P spol. s r. 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IF(E20="","",E20)</f>
        <v>Vyplň údaj</v>
      </c>
      <c r="G123" s="40"/>
      <c r="H123" s="40"/>
      <c r="I123" s="156" t="s">
        <v>37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0" customFormat="1" ht="29.28" customHeight="1">
      <c r="A125" s="209"/>
      <c r="B125" s="210"/>
      <c r="C125" s="211" t="s">
        <v>158</v>
      </c>
      <c r="D125" s="212" t="s">
        <v>65</v>
      </c>
      <c r="E125" s="212" t="s">
        <v>61</v>
      </c>
      <c r="F125" s="212" t="s">
        <v>62</v>
      </c>
      <c r="G125" s="212" t="s">
        <v>159</v>
      </c>
      <c r="H125" s="212" t="s">
        <v>160</v>
      </c>
      <c r="I125" s="213" t="s">
        <v>161</v>
      </c>
      <c r="J125" s="214" t="s">
        <v>151</v>
      </c>
      <c r="K125" s="215" t="s">
        <v>162</v>
      </c>
      <c r="L125" s="216"/>
      <c r="M125" s="100" t="s">
        <v>1</v>
      </c>
      <c r="N125" s="101" t="s">
        <v>44</v>
      </c>
      <c r="O125" s="101" t="s">
        <v>163</v>
      </c>
      <c r="P125" s="101" t="s">
        <v>164</v>
      </c>
      <c r="Q125" s="101" t="s">
        <v>165</v>
      </c>
      <c r="R125" s="101" t="s">
        <v>166</v>
      </c>
      <c r="S125" s="101" t="s">
        <v>167</v>
      </c>
      <c r="T125" s="102" t="s">
        <v>168</v>
      </c>
      <c r="U125" s="209"/>
      <c r="V125" s="209"/>
      <c r="W125" s="209"/>
      <c r="X125" s="209"/>
      <c r="Y125" s="209"/>
      <c r="Z125" s="209"/>
      <c r="AA125" s="209"/>
      <c r="AB125" s="209"/>
      <c r="AC125" s="209"/>
      <c r="AD125" s="209"/>
      <c r="AE125" s="209"/>
    </row>
    <row r="126" s="2" customFormat="1" ht="22.8" customHeight="1">
      <c r="A126" s="38"/>
      <c r="B126" s="39"/>
      <c r="C126" s="107" t="s">
        <v>169</v>
      </c>
      <c r="D126" s="40"/>
      <c r="E126" s="40"/>
      <c r="F126" s="40"/>
      <c r="G126" s="40"/>
      <c r="H126" s="40"/>
      <c r="I126" s="154"/>
      <c r="J126" s="217">
        <f>BK126</f>
        <v>0</v>
      </c>
      <c r="K126" s="40"/>
      <c r="L126" s="44"/>
      <c r="M126" s="103"/>
      <c r="N126" s="218"/>
      <c r="O126" s="104"/>
      <c r="P126" s="219">
        <f>P127+P133+P153+P171+P187+P223</f>
        <v>0</v>
      </c>
      <c r="Q126" s="104"/>
      <c r="R126" s="219">
        <f>R127+R133+R153+R171+R187+R223</f>
        <v>0</v>
      </c>
      <c r="S126" s="104"/>
      <c r="T126" s="220">
        <f>T127+T133+T153+T171+T187+T223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153</v>
      </c>
      <c r="BK126" s="221">
        <f>BK127+BK133+BK153+BK171+BK187+BK223</f>
        <v>0</v>
      </c>
    </row>
    <row r="127" s="11" customFormat="1" ht="25.92" customHeight="1">
      <c r="A127" s="11"/>
      <c r="B127" s="222"/>
      <c r="C127" s="223"/>
      <c r="D127" s="224" t="s">
        <v>79</v>
      </c>
      <c r="E127" s="225" t="s">
        <v>80</v>
      </c>
      <c r="F127" s="225" t="s">
        <v>594</v>
      </c>
      <c r="G127" s="223"/>
      <c r="H127" s="223"/>
      <c r="I127" s="226"/>
      <c r="J127" s="227">
        <f>BK127</f>
        <v>0</v>
      </c>
      <c r="K127" s="223"/>
      <c r="L127" s="228"/>
      <c r="M127" s="229"/>
      <c r="N127" s="230"/>
      <c r="O127" s="230"/>
      <c r="P127" s="231">
        <f>SUM(P128:P132)</f>
        <v>0</v>
      </c>
      <c r="Q127" s="230"/>
      <c r="R127" s="231">
        <f>SUM(R128:R132)</f>
        <v>0</v>
      </c>
      <c r="S127" s="230"/>
      <c r="T127" s="232">
        <f>SUM(T128:T132)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3" t="s">
        <v>87</v>
      </c>
      <c r="AT127" s="234" t="s">
        <v>79</v>
      </c>
      <c r="AU127" s="234" t="s">
        <v>80</v>
      </c>
      <c r="AY127" s="233" t="s">
        <v>170</v>
      </c>
      <c r="BK127" s="235">
        <f>SUM(BK128:BK132)</f>
        <v>0</v>
      </c>
    </row>
    <row r="128" s="2" customFormat="1" ht="16.5" customHeight="1">
      <c r="A128" s="38"/>
      <c r="B128" s="39"/>
      <c r="C128" s="236" t="s">
        <v>87</v>
      </c>
      <c r="D128" s="236" t="s">
        <v>171</v>
      </c>
      <c r="E128" s="237" t="s">
        <v>595</v>
      </c>
      <c r="F128" s="238" t="s">
        <v>596</v>
      </c>
      <c r="G128" s="239" t="s">
        <v>597</v>
      </c>
      <c r="H128" s="240">
        <v>1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45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175</v>
      </c>
      <c r="AT128" s="248" t="s">
        <v>171</v>
      </c>
      <c r="AU128" s="248" t="s">
        <v>87</v>
      </c>
      <c r="AY128" s="17" t="s">
        <v>170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87</v>
      </c>
      <c r="BK128" s="249">
        <f>ROUND(I128*H128,2)</f>
        <v>0</v>
      </c>
      <c r="BL128" s="17" t="s">
        <v>175</v>
      </c>
      <c r="BM128" s="248" t="s">
        <v>89</v>
      </c>
    </row>
    <row r="129" s="2" customFormat="1">
      <c r="A129" s="38"/>
      <c r="B129" s="39"/>
      <c r="C129" s="40"/>
      <c r="D129" s="250" t="s">
        <v>176</v>
      </c>
      <c r="E129" s="40"/>
      <c r="F129" s="251" t="s">
        <v>598</v>
      </c>
      <c r="G129" s="40"/>
      <c r="H129" s="40"/>
      <c r="I129" s="154"/>
      <c r="J129" s="40"/>
      <c r="K129" s="40"/>
      <c r="L129" s="44"/>
      <c r="M129" s="252"/>
      <c r="N129" s="25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176</v>
      </c>
      <c r="AU129" s="17" t="s">
        <v>87</v>
      </c>
    </row>
    <row r="130" s="12" customFormat="1">
      <c r="A130" s="12"/>
      <c r="B130" s="254"/>
      <c r="C130" s="255"/>
      <c r="D130" s="250" t="s">
        <v>178</v>
      </c>
      <c r="E130" s="256" t="s">
        <v>1</v>
      </c>
      <c r="F130" s="257" t="s">
        <v>599</v>
      </c>
      <c r="G130" s="255"/>
      <c r="H130" s="256" t="s">
        <v>1</v>
      </c>
      <c r="I130" s="258"/>
      <c r="J130" s="255"/>
      <c r="K130" s="255"/>
      <c r="L130" s="259"/>
      <c r="M130" s="260"/>
      <c r="N130" s="261"/>
      <c r="O130" s="261"/>
      <c r="P130" s="261"/>
      <c r="Q130" s="261"/>
      <c r="R130" s="261"/>
      <c r="S130" s="261"/>
      <c r="T130" s="26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3" t="s">
        <v>178</v>
      </c>
      <c r="AU130" s="263" t="s">
        <v>87</v>
      </c>
      <c r="AV130" s="12" t="s">
        <v>87</v>
      </c>
      <c r="AW130" s="12" t="s">
        <v>36</v>
      </c>
      <c r="AX130" s="12" t="s">
        <v>80</v>
      </c>
      <c r="AY130" s="263" t="s">
        <v>170</v>
      </c>
    </row>
    <row r="131" s="13" customFormat="1">
      <c r="A131" s="13"/>
      <c r="B131" s="264"/>
      <c r="C131" s="265"/>
      <c r="D131" s="250" t="s">
        <v>178</v>
      </c>
      <c r="E131" s="266" t="s">
        <v>1</v>
      </c>
      <c r="F131" s="267" t="s">
        <v>87</v>
      </c>
      <c r="G131" s="265"/>
      <c r="H131" s="268">
        <v>1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4" t="s">
        <v>178</v>
      </c>
      <c r="AU131" s="274" t="s">
        <v>87</v>
      </c>
      <c r="AV131" s="13" t="s">
        <v>89</v>
      </c>
      <c r="AW131" s="13" t="s">
        <v>36</v>
      </c>
      <c r="AX131" s="13" t="s">
        <v>80</v>
      </c>
      <c r="AY131" s="274" t="s">
        <v>170</v>
      </c>
    </row>
    <row r="132" s="14" customFormat="1">
      <c r="A132" s="14"/>
      <c r="B132" s="275"/>
      <c r="C132" s="276"/>
      <c r="D132" s="250" t="s">
        <v>178</v>
      </c>
      <c r="E132" s="277" t="s">
        <v>1</v>
      </c>
      <c r="F132" s="278" t="s">
        <v>186</v>
      </c>
      <c r="G132" s="276"/>
      <c r="H132" s="279">
        <v>1</v>
      </c>
      <c r="I132" s="280"/>
      <c r="J132" s="276"/>
      <c r="K132" s="276"/>
      <c r="L132" s="281"/>
      <c r="M132" s="282"/>
      <c r="N132" s="283"/>
      <c r="O132" s="283"/>
      <c r="P132" s="283"/>
      <c r="Q132" s="283"/>
      <c r="R132" s="283"/>
      <c r="S132" s="283"/>
      <c r="T132" s="28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85" t="s">
        <v>178</v>
      </c>
      <c r="AU132" s="285" t="s">
        <v>87</v>
      </c>
      <c r="AV132" s="14" t="s">
        <v>175</v>
      </c>
      <c r="AW132" s="14" t="s">
        <v>36</v>
      </c>
      <c r="AX132" s="14" t="s">
        <v>87</v>
      </c>
      <c r="AY132" s="285" t="s">
        <v>170</v>
      </c>
    </row>
    <row r="133" s="11" customFormat="1" ht="25.92" customHeight="1">
      <c r="A133" s="11"/>
      <c r="B133" s="222"/>
      <c r="C133" s="223"/>
      <c r="D133" s="224" t="s">
        <v>79</v>
      </c>
      <c r="E133" s="225" t="s">
        <v>87</v>
      </c>
      <c r="F133" s="225" t="s">
        <v>99</v>
      </c>
      <c r="G133" s="223"/>
      <c r="H133" s="223"/>
      <c r="I133" s="226"/>
      <c r="J133" s="227">
        <f>BK133</f>
        <v>0</v>
      </c>
      <c r="K133" s="223"/>
      <c r="L133" s="228"/>
      <c r="M133" s="229"/>
      <c r="N133" s="230"/>
      <c r="O133" s="230"/>
      <c r="P133" s="231">
        <f>SUM(P134:P152)</f>
        <v>0</v>
      </c>
      <c r="Q133" s="230"/>
      <c r="R133" s="231">
        <f>SUM(R134:R152)</f>
        <v>0</v>
      </c>
      <c r="S133" s="230"/>
      <c r="T133" s="232">
        <f>SUM(T134:T152)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33" t="s">
        <v>87</v>
      </c>
      <c r="AT133" s="234" t="s">
        <v>79</v>
      </c>
      <c r="AU133" s="234" t="s">
        <v>80</v>
      </c>
      <c r="AY133" s="233" t="s">
        <v>170</v>
      </c>
      <c r="BK133" s="235">
        <f>SUM(BK134:BK152)</f>
        <v>0</v>
      </c>
    </row>
    <row r="134" s="2" customFormat="1" ht="16.5" customHeight="1">
      <c r="A134" s="38"/>
      <c r="B134" s="39"/>
      <c r="C134" s="236" t="s">
        <v>89</v>
      </c>
      <c r="D134" s="236" t="s">
        <v>171</v>
      </c>
      <c r="E134" s="237" t="s">
        <v>198</v>
      </c>
      <c r="F134" s="238" t="s">
        <v>199</v>
      </c>
      <c r="G134" s="239" t="s">
        <v>174</v>
      </c>
      <c r="H134" s="240">
        <v>195.29400000000001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45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175</v>
      </c>
      <c r="AT134" s="248" t="s">
        <v>171</v>
      </c>
      <c r="AU134" s="248" t="s">
        <v>87</v>
      </c>
      <c r="AY134" s="17" t="s">
        <v>170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87</v>
      </c>
      <c r="BK134" s="249">
        <f>ROUND(I134*H134,2)</f>
        <v>0</v>
      </c>
      <c r="BL134" s="17" t="s">
        <v>175</v>
      </c>
      <c r="BM134" s="248" t="s">
        <v>175</v>
      </c>
    </row>
    <row r="135" s="2" customFormat="1">
      <c r="A135" s="38"/>
      <c r="B135" s="39"/>
      <c r="C135" s="40"/>
      <c r="D135" s="250" t="s">
        <v>176</v>
      </c>
      <c r="E135" s="40"/>
      <c r="F135" s="251" t="s">
        <v>201</v>
      </c>
      <c r="G135" s="40"/>
      <c r="H135" s="40"/>
      <c r="I135" s="154"/>
      <c r="J135" s="40"/>
      <c r="K135" s="40"/>
      <c r="L135" s="44"/>
      <c r="M135" s="252"/>
      <c r="N135" s="25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176</v>
      </c>
      <c r="AU135" s="17" t="s">
        <v>87</v>
      </c>
    </row>
    <row r="136" s="12" customFormat="1">
      <c r="A136" s="12"/>
      <c r="B136" s="254"/>
      <c r="C136" s="255"/>
      <c r="D136" s="250" t="s">
        <v>178</v>
      </c>
      <c r="E136" s="256" t="s">
        <v>1</v>
      </c>
      <c r="F136" s="257" t="s">
        <v>297</v>
      </c>
      <c r="G136" s="255"/>
      <c r="H136" s="256" t="s">
        <v>1</v>
      </c>
      <c r="I136" s="258"/>
      <c r="J136" s="255"/>
      <c r="K136" s="255"/>
      <c r="L136" s="259"/>
      <c r="M136" s="260"/>
      <c r="N136" s="261"/>
      <c r="O136" s="261"/>
      <c r="P136" s="261"/>
      <c r="Q136" s="261"/>
      <c r="R136" s="261"/>
      <c r="S136" s="261"/>
      <c r="T136" s="26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63" t="s">
        <v>178</v>
      </c>
      <c r="AU136" s="263" t="s">
        <v>87</v>
      </c>
      <c r="AV136" s="12" t="s">
        <v>87</v>
      </c>
      <c r="AW136" s="12" t="s">
        <v>36</v>
      </c>
      <c r="AX136" s="12" t="s">
        <v>80</v>
      </c>
      <c r="AY136" s="263" t="s">
        <v>170</v>
      </c>
    </row>
    <row r="137" s="12" customFormat="1">
      <c r="A137" s="12"/>
      <c r="B137" s="254"/>
      <c r="C137" s="255"/>
      <c r="D137" s="250" t="s">
        <v>178</v>
      </c>
      <c r="E137" s="256" t="s">
        <v>1</v>
      </c>
      <c r="F137" s="257" t="s">
        <v>600</v>
      </c>
      <c r="G137" s="255"/>
      <c r="H137" s="256" t="s">
        <v>1</v>
      </c>
      <c r="I137" s="258"/>
      <c r="J137" s="255"/>
      <c r="K137" s="255"/>
      <c r="L137" s="259"/>
      <c r="M137" s="260"/>
      <c r="N137" s="261"/>
      <c r="O137" s="261"/>
      <c r="P137" s="261"/>
      <c r="Q137" s="261"/>
      <c r="R137" s="261"/>
      <c r="S137" s="261"/>
      <c r="T137" s="26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63" t="s">
        <v>178</v>
      </c>
      <c r="AU137" s="263" t="s">
        <v>87</v>
      </c>
      <c r="AV137" s="12" t="s">
        <v>87</v>
      </c>
      <c r="AW137" s="12" t="s">
        <v>36</v>
      </c>
      <c r="AX137" s="12" t="s">
        <v>80</v>
      </c>
      <c r="AY137" s="263" t="s">
        <v>170</v>
      </c>
    </row>
    <row r="138" s="12" customFormat="1">
      <c r="A138" s="12"/>
      <c r="B138" s="254"/>
      <c r="C138" s="255"/>
      <c r="D138" s="250" t="s">
        <v>178</v>
      </c>
      <c r="E138" s="256" t="s">
        <v>1</v>
      </c>
      <c r="F138" s="257" t="s">
        <v>357</v>
      </c>
      <c r="G138" s="255"/>
      <c r="H138" s="256" t="s">
        <v>1</v>
      </c>
      <c r="I138" s="258"/>
      <c r="J138" s="255"/>
      <c r="K138" s="255"/>
      <c r="L138" s="259"/>
      <c r="M138" s="260"/>
      <c r="N138" s="261"/>
      <c r="O138" s="261"/>
      <c r="P138" s="261"/>
      <c r="Q138" s="261"/>
      <c r="R138" s="261"/>
      <c r="S138" s="261"/>
      <c r="T138" s="26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63" t="s">
        <v>178</v>
      </c>
      <c r="AU138" s="263" t="s">
        <v>87</v>
      </c>
      <c r="AV138" s="12" t="s">
        <v>87</v>
      </c>
      <c r="AW138" s="12" t="s">
        <v>36</v>
      </c>
      <c r="AX138" s="12" t="s">
        <v>80</v>
      </c>
      <c r="AY138" s="263" t="s">
        <v>170</v>
      </c>
    </row>
    <row r="139" s="12" customFormat="1">
      <c r="A139" s="12"/>
      <c r="B139" s="254"/>
      <c r="C139" s="255"/>
      <c r="D139" s="250" t="s">
        <v>178</v>
      </c>
      <c r="E139" s="256" t="s">
        <v>1</v>
      </c>
      <c r="F139" s="257" t="s">
        <v>601</v>
      </c>
      <c r="G139" s="255"/>
      <c r="H139" s="256" t="s">
        <v>1</v>
      </c>
      <c r="I139" s="258"/>
      <c r="J139" s="255"/>
      <c r="K139" s="255"/>
      <c r="L139" s="259"/>
      <c r="M139" s="260"/>
      <c r="N139" s="261"/>
      <c r="O139" s="261"/>
      <c r="P139" s="261"/>
      <c r="Q139" s="261"/>
      <c r="R139" s="261"/>
      <c r="S139" s="261"/>
      <c r="T139" s="26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63" t="s">
        <v>178</v>
      </c>
      <c r="AU139" s="263" t="s">
        <v>87</v>
      </c>
      <c r="AV139" s="12" t="s">
        <v>87</v>
      </c>
      <c r="AW139" s="12" t="s">
        <v>36</v>
      </c>
      <c r="AX139" s="12" t="s">
        <v>80</v>
      </c>
      <c r="AY139" s="263" t="s">
        <v>170</v>
      </c>
    </row>
    <row r="140" s="12" customFormat="1">
      <c r="A140" s="12"/>
      <c r="B140" s="254"/>
      <c r="C140" s="255"/>
      <c r="D140" s="250" t="s">
        <v>178</v>
      </c>
      <c r="E140" s="256" t="s">
        <v>1</v>
      </c>
      <c r="F140" s="257" t="s">
        <v>602</v>
      </c>
      <c r="G140" s="255"/>
      <c r="H140" s="256" t="s">
        <v>1</v>
      </c>
      <c r="I140" s="258"/>
      <c r="J140" s="255"/>
      <c r="K140" s="255"/>
      <c r="L140" s="259"/>
      <c r="M140" s="260"/>
      <c r="N140" s="261"/>
      <c r="O140" s="261"/>
      <c r="P140" s="261"/>
      <c r="Q140" s="261"/>
      <c r="R140" s="261"/>
      <c r="S140" s="261"/>
      <c r="T140" s="26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63" t="s">
        <v>178</v>
      </c>
      <c r="AU140" s="263" t="s">
        <v>87</v>
      </c>
      <c r="AV140" s="12" t="s">
        <v>87</v>
      </c>
      <c r="AW140" s="12" t="s">
        <v>36</v>
      </c>
      <c r="AX140" s="12" t="s">
        <v>80</v>
      </c>
      <c r="AY140" s="263" t="s">
        <v>170</v>
      </c>
    </row>
    <row r="141" s="13" customFormat="1">
      <c r="A141" s="13"/>
      <c r="B141" s="264"/>
      <c r="C141" s="265"/>
      <c r="D141" s="250" t="s">
        <v>178</v>
      </c>
      <c r="E141" s="266" t="s">
        <v>1</v>
      </c>
      <c r="F141" s="267" t="s">
        <v>603</v>
      </c>
      <c r="G141" s="265"/>
      <c r="H141" s="268">
        <v>74.25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4" t="s">
        <v>178</v>
      </c>
      <c r="AU141" s="274" t="s">
        <v>87</v>
      </c>
      <c r="AV141" s="13" t="s">
        <v>89</v>
      </c>
      <c r="AW141" s="13" t="s">
        <v>36</v>
      </c>
      <c r="AX141" s="13" t="s">
        <v>80</v>
      </c>
      <c r="AY141" s="274" t="s">
        <v>170</v>
      </c>
    </row>
    <row r="142" s="12" customFormat="1">
      <c r="A142" s="12"/>
      <c r="B142" s="254"/>
      <c r="C142" s="255"/>
      <c r="D142" s="250" t="s">
        <v>178</v>
      </c>
      <c r="E142" s="256" t="s">
        <v>1</v>
      </c>
      <c r="F142" s="257" t="s">
        <v>604</v>
      </c>
      <c r="G142" s="255"/>
      <c r="H142" s="256" t="s">
        <v>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63" t="s">
        <v>178</v>
      </c>
      <c r="AU142" s="263" t="s">
        <v>87</v>
      </c>
      <c r="AV142" s="12" t="s">
        <v>87</v>
      </c>
      <c r="AW142" s="12" t="s">
        <v>36</v>
      </c>
      <c r="AX142" s="12" t="s">
        <v>80</v>
      </c>
      <c r="AY142" s="263" t="s">
        <v>170</v>
      </c>
    </row>
    <row r="143" s="13" customFormat="1">
      <c r="A143" s="13"/>
      <c r="B143" s="264"/>
      <c r="C143" s="265"/>
      <c r="D143" s="250" t="s">
        <v>178</v>
      </c>
      <c r="E143" s="266" t="s">
        <v>1</v>
      </c>
      <c r="F143" s="267" t="s">
        <v>605</v>
      </c>
      <c r="G143" s="265"/>
      <c r="H143" s="268">
        <v>121.044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4" t="s">
        <v>178</v>
      </c>
      <c r="AU143" s="274" t="s">
        <v>87</v>
      </c>
      <c r="AV143" s="13" t="s">
        <v>89</v>
      </c>
      <c r="AW143" s="13" t="s">
        <v>36</v>
      </c>
      <c r="AX143" s="13" t="s">
        <v>80</v>
      </c>
      <c r="AY143" s="274" t="s">
        <v>170</v>
      </c>
    </row>
    <row r="144" s="14" customFormat="1">
      <c r="A144" s="14"/>
      <c r="B144" s="275"/>
      <c r="C144" s="276"/>
      <c r="D144" s="250" t="s">
        <v>178</v>
      </c>
      <c r="E144" s="277" t="s">
        <v>1</v>
      </c>
      <c r="F144" s="278" t="s">
        <v>186</v>
      </c>
      <c r="G144" s="276"/>
      <c r="H144" s="279">
        <v>195.29399999999998</v>
      </c>
      <c r="I144" s="280"/>
      <c r="J144" s="276"/>
      <c r="K144" s="276"/>
      <c r="L144" s="281"/>
      <c r="M144" s="282"/>
      <c r="N144" s="283"/>
      <c r="O144" s="283"/>
      <c r="P144" s="283"/>
      <c r="Q144" s="283"/>
      <c r="R144" s="283"/>
      <c r="S144" s="283"/>
      <c r="T144" s="28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5" t="s">
        <v>178</v>
      </c>
      <c r="AU144" s="285" t="s">
        <v>87</v>
      </c>
      <c r="AV144" s="14" t="s">
        <v>175</v>
      </c>
      <c r="AW144" s="14" t="s">
        <v>36</v>
      </c>
      <c r="AX144" s="14" t="s">
        <v>87</v>
      </c>
      <c r="AY144" s="285" t="s">
        <v>170</v>
      </c>
    </row>
    <row r="145" s="2" customFormat="1" ht="21.75" customHeight="1">
      <c r="A145" s="38"/>
      <c r="B145" s="39"/>
      <c r="C145" s="236" t="s">
        <v>197</v>
      </c>
      <c r="D145" s="236" t="s">
        <v>171</v>
      </c>
      <c r="E145" s="237" t="s">
        <v>606</v>
      </c>
      <c r="F145" s="238" t="s">
        <v>607</v>
      </c>
      <c r="G145" s="239" t="s">
        <v>174</v>
      </c>
      <c r="H145" s="240">
        <v>73.359999999999999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45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175</v>
      </c>
      <c r="AT145" s="248" t="s">
        <v>171</v>
      </c>
      <c r="AU145" s="248" t="s">
        <v>87</v>
      </c>
      <c r="AY145" s="17" t="s">
        <v>170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87</v>
      </c>
      <c r="BK145" s="249">
        <f>ROUND(I145*H145,2)</f>
        <v>0</v>
      </c>
      <c r="BL145" s="17" t="s">
        <v>175</v>
      </c>
      <c r="BM145" s="248" t="s">
        <v>200</v>
      </c>
    </row>
    <row r="146" s="2" customFormat="1">
      <c r="A146" s="38"/>
      <c r="B146" s="39"/>
      <c r="C146" s="40"/>
      <c r="D146" s="250" t="s">
        <v>176</v>
      </c>
      <c r="E146" s="40"/>
      <c r="F146" s="251" t="s">
        <v>608</v>
      </c>
      <c r="G146" s="40"/>
      <c r="H146" s="40"/>
      <c r="I146" s="154"/>
      <c r="J146" s="40"/>
      <c r="K146" s="40"/>
      <c r="L146" s="44"/>
      <c r="M146" s="252"/>
      <c r="N146" s="25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176</v>
      </c>
      <c r="AU146" s="17" t="s">
        <v>87</v>
      </c>
    </row>
    <row r="147" s="12" customFormat="1">
      <c r="A147" s="12"/>
      <c r="B147" s="254"/>
      <c r="C147" s="255"/>
      <c r="D147" s="250" t="s">
        <v>178</v>
      </c>
      <c r="E147" s="256" t="s">
        <v>1</v>
      </c>
      <c r="F147" s="257" t="s">
        <v>386</v>
      </c>
      <c r="G147" s="255"/>
      <c r="H147" s="256" t="s">
        <v>1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3" t="s">
        <v>178</v>
      </c>
      <c r="AU147" s="263" t="s">
        <v>87</v>
      </c>
      <c r="AV147" s="12" t="s">
        <v>87</v>
      </c>
      <c r="AW147" s="12" t="s">
        <v>36</v>
      </c>
      <c r="AX147" s="12" t="s">
        <v>80</v>
      </c>
      <c r="AY147" s="263" t="s">
        <v>170</v>
      </c>
    </row>
    <row r="148" s="12" customFormat="1">
      <c r="A148" s="12"/>
      <c r="B148" s="254"/>
      <c r="C148" s="255"/>
      <c r="D148" s="250" t="s">
        <v>178</v>
      </c>
      <c r="E148" s="256" t="s">
        <v>1</v>
      </c>
      <c r="F148" s="257" t="s">
        <v>609</v>
      </c>
      <c r="G148" s="255"/>
      <c r="H148" s="256" t="s">
        <v>1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63" t="s">
        <v>178</v>
      </c>
      <c r="AU148" s="263" t="s">
        <v>87</v>
      </c>
      <c r="AV148" s="12" t="s">
        <v>87</v>
      </c>
      <c r="AW148" s="12" t="s">
        <v>36</v>
      </c>
      <c r="AX148" s="12" t="s">
        <v>80</v>
      </c>
      <c r="AY148" s="263" t="s">
        <v>170</v>
      </c>
    </row>
    <row r="149" s="12" customFormat="1">
      <c r="A149" s="12"/>
      <c r="B149" s="254"/>
      <c r="C149" s="255"/>
      <c r="D149" s="250" t="s">
        <v>178</v>
      </c>
      <c r="E149" s="256" t="s">
        <v>1</v>
      </c>
      <c r="F149" s="257" t="s">
        <v>610</v>
      </c>
      <c r="G149" s="255"/>
      <c r="H149" s="256" t="s">
        <v>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63" t="s">
        <v>178</v>
      </c>
      <c r="AU149" s="263" t="s">
        <v>87</v>
      </c>
      <c r="AV149" s="12" t="s">
        <v>87</v>
      </c>
      <c r="AW149" s="12" t="s">
        <v>36</v>
      </c>
      <c r="AX149" s="12" t="s">
        <v>80</v>
      </c>
      <c r="AY149" s="263" t="s">
        <v>170</v>
      </c>
    </row>
    <row r="150" s="12" customFormat="1">
      <c r="A150" s="12"/>
      <c r="B150" s="254"/>
      <c r="C150" s="255"/>
      <c r="D150" s="250" t="s">
        <v>178</v>
      </c>
      <c r="E150" s="256" t="s">
        <v>1</v>
      </c>
      <c r="F150" s="257" t="s">
        <v>611</v>
      </c>
      <c r="G150" s="255"/>
      <c r="H150" s="256" t="s">
        <v>1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3" t="s">
        <v>178</v>
      </c>
      <c r="AU150" s="263" t="s">
        <v>87</v>
      </c>
      <c r="AV150" s="12" t="s">
        <v>87</v>
      </c>
      <c r="AW150" s="12" t="s">
        <v>36</v>
      </c>
      <c r="AX150" s="12" t="s">
        <v>80</v>
      </c>
      <c r="AY150" s="263" t="s">
        <v>170</v>
      </c>
    </row>
    <row r="151" s="13" customFormat="1">
      <c r="A151" s="13"/>
      <c r="B151" s="264"/>
      <c r="C151" s="265"/>
      <c r="D151" s="250" t="s">
        <v>178</v>
      </c>
      <c r="E151" s="266" t="s">
        <v>1</v>
      </c>
      <c r="F151" s="267" t="s">
        <v>612</v>
      </c>
      <c r="G151" s="265"/>
      <c r="H151" s="268">
        <v>73.359999999999999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4" t="s">
        <v>178</v>
      </c>
      <c r="AU151" s="274" t="s">
        <v>87</v>
      </c>
      <c r="AV151" s="13" t="s">
        <v>89</v>
      </c>
      <c r="AW151" s="13" t="s">
        <v>36</v>
      </c>
      <c r="AX151" s="13" t="s">
        <v>80</v>
      </c>
      <c r="AY151" s="274" t="s">
        <v>170</v>
      </c>
    </row>
    <row r="152" s="14" customFormat="1">
      <c r="A152" s="14"/>
      <c r="B152" s="275"/>
      <c r="C152" s="276"/>
      <c r="D152" s="250" t="s">
        <v>178</v>
      </c>
      <c r="E152" s="277" t="s">
        <v>1</v>
      </c>
      <c r="F152" s="278" t="s">
        <v>186</v>
      </c>
      <c r="G152" s="276"/>
      <c r="H152" s="279">
        <v>73.359999999999999</v>
      </c>
      <c r="I152" s="280"/>
      <c r="J152" s="276"/>
      <c r="K152" s="276"/>
      <c r="L152" s="281"/>
      <c r="M152" s="282"/>
      <c r="N152" s="283"/>
      <c r="O152" s="283"/>
      <c r="P152" s="283"/>
      <c r="Q152" s="283"/>
      <c r="R152" s="283"/>
      <c r="S152" s="283"/>
      <c r="T152" s="28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85" t="s">
        <v>178</v>
      </c>
      <c r="AU152" s="285" t="s">
        <v>87</v>
      </c>
      <c r="AV152" s="14" t="s">
        <v>175</v>
      </c>
      <c r="AW152" s="14" t="s">
        <v>36</v>
      </c>
      <c r="AX152" s="14" t="s">
        <v>87</v>
      </c>
      <c r="AY152" s="285" t="s">
        <v>170</v>
      </c>
    </row>
    <row r="153" s="11" customFormat="1" ht="25.92" customHeight="1">
      <c r="A153" s="11"/>
      <c r="B153" s="222"/>
      <c r="C153" s="223"/>
      <c r="D153" s="224" t="s">
        <v>79</v>
      </c>
      <c r="E153" s="225" t="s">
        <v>89</v>
      </c>
      <c r="F153" s="225" t="s">
        <v>613</v>
      </c>
      <c r="G153" s="223"/>
      <c r="H153" s="223"/>
      <c r="I153" s="226"/>
      <c r="J153" s="227">
        <f>BK153</f>
        <v>0</v>
      </c>
      <c r="K153" s="223"/>
      <c r="L153" s="228"/>
      <c r="M153" s="229"/>
      <c r="N153" s="230"/>
      <c r="O153" s="230"/>
      <c r="P153" s="231">
        <f>SUM(P154:P170)</f>
        <v>0</v>
      </c>
      <c r="Q153" s="230"/>
      <c r="R153" s="231">
        <f>SUM(R154:R170)</f>
        <v>0</v>
      </c>
      <c r="S153" s="230"/>
      <c r="T153" s="232">
        <f>SUM(T154:T170)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33" t="s">
        <v>87</v>
      </c>
      <c r="AT153" s="234" t="s">
        <v>79</v>
      </c>
      <c r="AU153" s="234" t="s">
        <v>80</v>
      </c>
      <c r="AY153" s="233" t="s">
        <v>170</v>
      </c>
      <c r="BK153" s="235">
        <f>SUM(BK154:BK170)</f>
        <v>0</v>
      </c>
    </row>
    <row r="154" s="2" customFormat="1" ht="21.75" customHeight="1">
      <c r="A154" s="38"/>
      <c r="B154" s="39"/>
      <c r="C154" s="236" t="s">
        <v>175</v>
      </c>
      <c r="D154" s="236" t="s">
        <v>171</v>
      </c>
      <c r="E154" s="237" t="s">
        <v>614</v>
      </c>
      <c r="F154" s="238" t="s">
        <v>615</v>
      </c>
      <c r="G154" s="239" t="s">
        <v>269</v>
      </c>
      <c r="H154" s="240">
        <v>830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45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175</v>
      </c>
      <c r="AT154" s="248" t="s">
        <v>171</v>
      </c>
      <c r="AU154" s="248" t="s">
        <v>87</v>
      </c>
      <c r="AY154" s="17" t="s">
        <v>170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87</v>
      </c>
      <c r="BK154" s="249">
        <f>ROUND(I154*H154,2)</f>
        <v>0</v>
      </c>
      <c r="BL154" s="17" t="s">
        <v>175</v>
      </c>
      <c r="BM154" s="248" t="s">
        <v>214</v>
      </c>
    </row>
    <row r="155" s="2" customFormat="1">
      <c r="A155" s="38"/>
      <c r="B155" s="39"/>
      <c r="C155" s="40"/>
      <c r="D155" s="250" t="s">
        <v>176</v>
      </c>
      <c r="E155" s="40"/>
      <c r="F155" s="251" t="s">
        <v>616</v>
      </c>
      <c r="G155" s="40"/>
      <c r="H155" s="40"/>
      <c r="I155" s="154"/>
      <c r="J155" s="40"/>
      <c r="K155" s="40"/>
      <c r="L155" s="44"/>
      <c r="M155" s="252"/>
      <c r="N155" s="25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176</v>
      </c>
      <c r="AU155" s="17" t="s">
        <v>87</v>
      </c>
    </row>
    <row r="156" s="12" customFormat="1">
      <c r="A156" s="12"/>
      <c r="B156" s="254"/>
      <c r="C156" s="255"/>
      <c r="D156" s="250" t="s">
        <v>178</v>
      </c>
      <c r="E156" s="256" t="s">
        <v>1</v>
      </c>
      <c r="F156" s="257" t="s">
        <v>386</v>
      </c>
      <c r="G156" s="255"/>
      <c r="H156" s="256" t="s">
        <v>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63" t="s">
        <v>178</v>
      </c>
      <c r="AU156" s="263" t="s">
        <v>87</v>
      </c>
      <c r="AV156" s="12" t="s">
        <v>87</v>
      </c>
      <c r="AW156" s="12" t="s">
        <v>36</v>
      </c>
      <c r="AX156" s="12" t="s">
        <v>80</v>
      </c>
      <c r="AY156" s="263" t="s">
        <v>170</v>
      </c>
    </row>
    <row r="157" s="12" customFormat="1">
      <c r="A157" s="12"/>
      <c r="B157" s="254"/>
      <c r="C157" s="255"/>
      <c r="D157" s="250" t="s">
        <v>178</v>
      </c>
      <c r="E157" s="256" t="s">
        <v>1</v>
      </c>
      <c r="F157" s="257" t="s">
        <v>617</v>
      </c>
      <c r="G157" s="255"/>
      <c r="H157" s="256" t="s">
        <v>1</v>
      </c>
      <c r="I157" s="258"/>
      <c r="J157" s="255"/>
      <c r="K157" s="255"/>
      <c r="L157" s="259"/>
      <c r="M157" s="260"/>
      <c r="N157" s="261"/>
      <c r="O157" s="261"/>
      <c r="P157" s="261"/>
      <c r="Q157" s="261"/>
      <c r="R157" s="261"/>
      <c r="S157" s="261"/>
      <c r="T157" s="26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63" t="s">
        <v>178</v>
      </c>
      <c r="AU157" s="263" t="s">
        <v>87</v>
      </c>
      <c r="AV157" s="12" t="s">
        <v>87</v>
      </c>
      <c r="AW157" s="12" t="s">
        <v>36</v>
      </c>
      <c r="AX157" s="12" t="s">
        <v>80</v>
      </c>
      <c r="AY157" s="263" t="s">
        <v>170</v>
      </c>
    </row>
    <row r="158" s="12" customFormat="1">
      <c r="A158" s="12"/>
      <c r="B158" s="254"/>
      <c r="C158" s="255"/>
      <c r="D158" s="250" t="s">
        <v>178</v>
      </c>
      <c r="E158" s="256" t="s">
        <v>1</v>
      </c>
      <c r="F158" s="257" t="s">
        <v>618</v>
      </c>
      <c r="G158" s="255"/>
      <c r="H158" s="256" t="s">
        <v>1</v>
      </c>
      <c r="I158" s="258"/>
      <c r="J158" s="255"/>
      <c r="K158" s="255"/>
      <c r="L158" s="259"/>
      <c r="M158" s="260"/>
      <c r="N158" s="261"/>
      <c r="O158" s="261"/>
      <c r="P158" s="261"/>
      <c r="Q158" s="261"/>
      <c r="R158" s="261"/>
      <c r="S158" s="261"/>
      <c r="T158" s="26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3" t="s">
        <v>178</v>
      </c>
      <c r="AU158" s="263" t="s">
        <v>87</v>
      </c>
      <c r="AV158" s="12" t="s">
        <v>87</v>
      </c>
      <c r="AW158" s="12" t="s">
        <v>36</v>
      </c>
      <c r="AX158" s="12" t="s">
        <v>80</v>
      </c>
      <c r="AY158" s="263" t="s">
        <v>170</v>
      </c>
    </row>
    <row r="159" s="12" customFormat="1">
      <c r="A159" s="12"/>
      <c r="B159" s="254"/>
      <c r="C159" s="255"/>
      <c r="D159" s="250" t="s">
        <v>178</v>
      </c>
      <c r="E159" s="256" t="s">
        <v>1</v>
      </c>
      <c r="F159" s="257" t="s">
        <v>619</v>
      </c>
      <c r="G159" s="255"/>
      <c r="H159" s="256" t="s">
        <v>1</v>
      </c>
      <c r="I159" s="258"/>
      <c r="J159" s="255"/>
      <c r="K159" s="255"/>
      <c r="L159" s="259"/>
      <c r="M159" s="260"/>
      <c r="N159" s="261"/>
      <c r="O159" s="261"/>
      <c r="P159" s="261"/>
      <c r="Q159" s="261"/>
      <c r="R159" s="261"/>
      <c r="S159" s="261"/>
      <c r="T159" s="26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63" t="s">
        <v>178</v>
      </c>
      <c r="AU159" s="263" t="s">
        <v>87</v>
      </c>
      <c r="AV159" s="12" t="s">
        <v>87</v>
      </c>
      <c r="AW159" s="12" t="s">
        <v>36</v>
      </c>
      <c r="AX159" s="12" t="s">
        <v>80</v>
      </c>
      <c r="AY159" s="263" t="s">
        <v>170</v>
      </c>
    </row>
    <row r="160" s="12" customFormat="1">
      <c r="A160" s="12"/>
      <c r="B160" s="254"/>
      <c r="C160" s="255"/>
      <c r="D160" s="250" t="s">
        <v>178</v>
      </c>
      <c r="E160" s="256" t="s">
        <v>1</v>
      </c>
      <c r="F160" s="257" t="s">
        <v>357</v>
      </c>
      <c r="G160" s="255"/>
      <c r="H160" s="256" t="s">
        <v>1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63" t="s">
        <v>178</v>
      </c>
      <c r="AU160" s="263" t="s">
        <v>87</v>
      </c>
      <c r="AV160" s="12" t="s">
        <v>87</v>
      </c>
      <c r="AW160" s="12" t="s">
        <v>36</v>
      </c>
      <c r="AX160" s="12" t="s">
        <v>80</v>
      </c>
      <c r="AY160" s="263" t="s">
        <v>170</v>
      </c>
    </row>
    <row r="161" s="12" customFormat="1">
      <c r="A161" s="12"/>
      <c r="B161" s="254"/>
      <c r="C161" s="255"/>
      <c r="D161" s="250" t="s">
        <v>178</v>
      </c>
      <c r="E161" s="256" t="s">
        <v>1</v>
      </c>
      <c r="F161" s="257" t="s">
        <v>601</v>
      </c>
      <c r="G161" s="255"/>
      <c r="H161" s="256" t="s">
        <v>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3" t="s">
        <v>178</v>
      </c>
      <c r="AU161" s="263" t="s">
        <v>87</v>
      </c>
      <c r="AV161" s="12" t="s">
        <v>87</v>
      </c>
      <c r="AW161" s="12" t="s">
        <v>36</v>
      </c>
      <c r="AX161" s="12" t="s">
        <v>80</v>
      </c>
      <c r="AY161" s="263" t="s">
        <v>170</v>
      </c>
    </row>
    <row r="162" s="13" customFormat="1">
      <c r="A162" s="13"/>
      <c r="B162" s="264"/>
      <c r="C162" s="265"/>
      <c r="D162" s="250" t="s">
        <v>178</v>
      </c>
      <c r="E162" s="266" t="s">
        <v>1</v>
      </c>
      <c r="F162" s="267" t="s">
        <v>620</v>
      </c>
      <c r="G162" s="265"/>
      <c r="H162" s="268">
        <v>830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4" t="s">
        <v>178</v>
      </c>
      <c r="AU162" s="274" t="s">
        <v>87</v>
      </c>
      <c r="AV162" s="13" t="s">
        <v>89</v>
      </c>
      <c r="AW162" s="13" t="s">
        <v>36</v>
      </c>
      <c r="AX162" s="13" t="s">
        <v>80</v>
      </c>
      <c r="AY162" s="274" t="s">
        <v>170</v>
      </c>
    </row>
    <row r="163" s="14" customFormat="1">
      <c r="A163" s="14"/>
      <c r="B163" s="275"/>
      <c r="C163" s="276"/>
      <c r="D163" s="250" t="s">
        <v>178</v>
      </c>
      <c r="E163" s="277" t="s">
        <v>1</v>
      </c>
      <c r="F163" s="278" t="s">
        <v>186</v>
      </c>
      <c r="G163" s="276"/>
      <c r="H163" s="279">
        <v>830</v>
      </c>
      <c r="I163" s="280"/>
      <c r="J163" s="276"/>
      <c r="K163" s="276"/>
      <c r="L163" s="281"/>
      <c r="M163" s="282"/>
      <c r="N163" s="283"/>
      <c r="O163" s="283"/>
      <c r="P163" s="283"/>
      <c r="Q163" s="283"/>
      <c r="R163" s="283"/>
      <c r="S163" s="283"/>
      <c r="T163" s="28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5" t="s">
        <v>178</v>
      </c>
      <c r="AU163" s="285" t="s">
        <v>87</v>
      </c>
      <c r="AV163" s="14" t="s">
        <v>175</v>
      </c>
      <c r="AW163" s="14" t="s">
        <v>36</v>
      </c>
      <c r="AX163" s="14" t="s">
        <v>87</v>
      </c>
      <c r="AY163" s="285" t="s">
        <v>170</v>
      </c>
    </row>
    <row r="164" s="2" customFormat="1" ht="16.5" customHeight="1">
      <c r="A164" s="38"/>
      <c r="B164" s="39"/>
      <c r="C164" s="236" t="s">
        <v>226</v>
      </c>
      <c r="D164" s="236" t="s">
        <v>171</v>
      </c>
      <c r="E164" s="237" t="s">
        <v>621</v>
      </c>
      <c r="F164" s="238" t="s">
        <v>622</v>
      </c>
      <c r="G164" s="239" t="s">
        <v>229</v>
      </c>
      <c r="H164" s="240">
        <v>830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45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175</v>
      </c>
      <c r="AT164" s="248" t="s">
        <v>171</v>
      </c>
      <c r="AU164" s="248" t="s">
        <v>87</v>
      </c>
      <c r="AY164" s="17" t="s">
        <v>170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87</v>
      </c>
      <c r="BK164" s="249">
        <f>ROUND(I164*H164,2)</f>
        <v>0</v>
      </c>
      <c r="BL164" s="17" t="s">
        <v>175</v>
      </c>
      <c r="BM164" s="248" t="s">
        <v>230</v>
      </c>
    </row>
    <row r="165" s="2" customFormat="1">
      <c r="A165" s="38"/>
      <c r="B165" s="39"/>
      <c r="C165" s="40"/>
      <c r="D165" s="250" t="s">
        <v>176</v>
      </c>
      <c r="E165" s="40"/>
      <c r="F165" s="251" t="s">
        <v>623</v>
      </c>
      <c r="G165" s="40"/>
      <c r="H165" s="40"/>
      <c r="I165" s="154"/>
      <c r="J165" s="40"/>
      <c r="K165" s="40"/>
      <c r="L165" s="44"/>
      <c r="M165" s="252"/>
      <c r="N165" s="25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176</v>
      </c>
      <c r="AU165" s="17" t="s">
        <v>87</v>
      </c>
    </row>
    <row r="166" s="12" customFormat="1">
      <c r="A166" s="12"/>
      <c r="B166" s="254"/>
      <c r="C166" s="255"/>
      <c r="D166" s="250" t="s">
        <v>178</v>
      </c>
      <c r="E166" s="256" t="s">
        <v>1</v>
      </c>
      <c r="F166" s="257" t="s">
        <v>297</v>
      </c>
      <c r="G166" s="255"/>
      <c r="H166" s="256" t="s">
        <v>1</v>
      </c>
      <c r="I166" s="258"/>
      <c r="J166" s="255"/>
      <c r="K166" s="255"/>
      <c r="L166" s="259"/>
      <c r="M166" s="260"/>
      <c r="N166" s="261"/>
      <c r="O166" s="261"/>
      <c r="P166" s="261"/>
      <c r="Q166" s="261"/>
      <c r="R166" s="261"/>
      <c r="S166" s="261"/>
      <c r="T166" s="26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63" t="s">
        <v>178</v>
      </c>
      <c r="AU166" s="263" t="s">
        <v>87</v>
      </c>
      <c r="AV166" s="12" t="s">
        <v>87</v>
      </c>
      <c r="AW166" s="12" t="s">
        <v>36</v>
      </c>
      <c r="AX166" s="12" t="s">
        <v>80</v>
      </c>
      <c r="AY166" s="263" t="s">
        <v>170</v>
      </c>
    </row>
    <row r="167" s="12" customFormat="1">
      <c r="A167" s="12"/>
      <c r="B167" s="254"/>
      <c r="C167" s="255"/>
      <c r="D167" s="250" t="s">
        <v>178</v>
      </c>
      <c r="E167" s="256" t="s">
        <v>1</v>
      </c>
      <c r="F167" s="257" t="s">
        <v>624</v>
      </c>
      <c r="G167" s="255"/>
      <c r="H167" s="256" t="s">
        <v>1</v>
      </c>
      <c r="I167" s="258"/>
      <c r="J167" s="255"/>
      <c r="K167" s="255"/>
      <c r="L167" s="259"/>
      <c r="M167" s="260"/>
      <c r="N167" s="261"/>
      <c r="O167" s="261"/>
      <c r="P167" s="261"/>
      <c r="Q167" s="261"/>
      <c r="R167" s="261"/>
      <c r="S167" s="261"/>
      <c r="T167" s="26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63" t="s">
        <v>178</v>
      </c>
      <c r="AU167" s="263" t="s">
        <v>87</v>
      </c>
      <c r="AV167" s="12" t="s">
        <v>87</v>
      </c>
      <c r="AW167" s="12" t="s">
        <v>36</v>
      </c>
      <c r="AX167" s="12" t="s">
        <v>80</v>
      </c>
      <c r="AY167" s="263" t="s">
        <v>170</v>
      </c>
    </row>
    <row r="168" s="12" customFormat="1">
      <c r="A168" s="12"/>
      <c r="B168" s="254"/>
      <c r="C168" s="255"/>
      <c r="D168" s="250" t="s">
        <v>178</v>
      </c>
      <c r="E168" s="256" t="s">
        <v>1</v>
      </c>
      <c r="F168" s="257" t="s">
        <v>625</v>
      </c>
      <c r="G168" s="255"/>
      <c r="H168" s="256" t="s">
        <v>1</v>
      </c>
      <c r="I168" s="258"/>
      <c r="J168" s="255"/>
      <c r="K168" s="255"/>
      <c r="L168" s="259"/>
      <c r="M168" s="260"/>
      <c r="N168" s="261"/>
      <c r="O168" s="261"/>
      <c r="P168" s="261"/>
      <c r="Q168" s="261"/>
      <c r="R168" s="261"/>
      <c r="S168" s="261"/>
      <c r="T168" s="26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63" t="s">
        <v>178</v>
      </c>
      <c r="AU168" s="263" t="s">
        <v>87</v>
      </c>
      <c r="AV168" s="12" t="s">
        <v>87</v>
      </c>
      <c r="AW168" s="12" t="s">
        <v>36</v>
      </c>
      <c r="AX168" s="12" t="s">
        <v>80</v>
      </c>
      <c r="AY168" s="263" t="s">
        <v>170</v>
      </c>
    </row>
    <row r="169" s="13" customFormat="1">
      <c r="A169" s="13"/>
      <c r="B169" s="264"/>
      <c r="C169" s="265"/>
      <c r="D169" s="250" t="s">
        <v>178</v>
      </c>
      <c r="E169" s="266" t="s">
        <v>1</v>
      </c>
      <c r="F169" s="267" t="s">
        <v>626</v>
      </c>
      <c r="G169" s="265"/>
      <c r="H169" s="268">
        <v>830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4" t="s">
        <v>178</v>
      </c>
      <c r="AU169" s="274" t="s">
        <v>87</v>
      </c>
      <c r="AV169" s="13" t="s">
        <v>89</v>
      </c>
      <c r="AW169" s="13" t="s">
        <v>36</v>
      </c>
      <c r="AX169" s="13" t="s">
        <v>80</v>
      </c>
      <c r="AY169" s="274" t="s">
        <v>170</v>
      </c>
    </row>
    <row r="170" s="14" customFormat="1">
      <c r="A170" s="14"/>
      <c r="B170" s="275"/>
      <c r="C170" s="276"/>
      <c r="D170" s="250" t="s">
        <v>178</v>
      </c>
      <c r="E170" s="277" t="s">
        <v>1</v>
      </c>
      <c r="F170" s="278" t="s">
        <v>186</v>
      </c>
      <c r="G170" s="276"/>
      <c r="H170" s="279">
        <v>830</v>
      </c>
      <c r="I170" s="280"/>
      <c r="J170" s="276"/>
      <c r="K170" s="276"/>
      <c r="L170" s="281"/>
      <c r="M170" s="282"/>
      <c r="N170" s="283"/>
      <c r="O170" s="283"/>
      <c r="P170" s="283"/>
      <c r="Q170" s="283"/>
      <c r="R170" s="283"/>
      <c r="S170" s="283"/>
      <c r="T170" s="28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5" t="s">
        <v>178</v>
      </c>
      <c r="AU170" s="285" t="s">
        <v>87</v>
      </c>
      <c r="AV170" s="14" t="s">
        <v>175</v>
      </c>
      <c r="AW170" s="14" t="s">
        <v>36</v>
      </c>
      <c r="AX170" s="14" t="s">
        <v>87</v>
      </c>
      <c r="AY170" s="285" t="s">
        <v>170</v>
      </c>
    </row>
    <row r="171" s="11" customFormat="1" ht="25.92" customHeight="1">
      <c r="A171" s="11"/>
      <c r="B171" s="222"/>
      <c r="C171" s="223"/>
      <c r="D171" s="224" t="s">
        <v>79</v>
      </c>
      <c r="E171" s="225" t="s">
        <v>175</v>
      </c>
      <c r="F171" s="225" t="s">
        <v>243</v>
      </c>
      <c r="G171" s="223"/>
      <c r="H171" s="223"/>
      <c r="I171" s="226"/>
      <c r="J171" s="227">
        <f>BK171</f>
        <v>0</v>
      </c>
      <c r="K171" s="223"/>
      <c r="L171" s="228"/>
      <c r="M171" s="229"/>
      <c r="N171" s="230"/>
      <c r="O171" s="230"/>
      <c r="P171" s="231">
        <f>SUM(P172:P186)</f>
        <v>0</v>
      </c>
      <c r="Q171" s="230"/>
      <c r="R171" s="231">
        <f>SUM(R172:R186)</f>
        <v>0</v>
      </c>
      <c r="S171" s="230"/>
      <c r="T171" s="232">
        <f>SUM(T172:T186)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33" t="s">
        <v>87</v>
      </c>
      <c r="AT171" s="234" t="s">
        <v>79</v>
      </c>
      <c r="AU171" s="234" t="s">
        <v>80</v>
      </c>
      <c r="AY171" s="233" t="s">
        <v>170</v>
      </c>
      <c r="BK171" s="235">
        <f>SUM(BK172:BK186)</f>
        <v>0</v>
      </c>
    </row>
    <row r="172" s="2" customFormat="1" ht="21.75" customHeight="1">
      <c r="A172" s="38"/>
      <c r="B172" s="39"/>
      <c r="C172" s="236" t="s">
        <v>200</v>
      </c>
      <c r="D172" s="236" t="s">
        <v>171</v>
      </c>
      <c r="E172" s="237" t="s">
        <v>251</v>
      </c>
      <c r="F172" s="238" t="s">
        <v>252</v>
      </c>
      <c r="G172" s="239" t="s">
        <v>174</v>
      </c>
      <c r="H172" s="240">
        <v>64.149000000000001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45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175</v>
      </c>
      <c r="AT172" s="248" t="s">
        <v>171</v>
      </c>
      <c r="AU172" s="248" t="s">
        <v>87</v>
      </c>
      <c r="AY172" s="17" t="s">
        <v>170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87</v>
      </c>
      <c r="BK172" s="249">
        <f>ROUND(I172*H172,2)</f>
        <v>0</v>
      </c>
      <c r="BL172" s="17" t="s">
        <v>175</v>
      </c>
      <c r="BM172" s="248" t="s">
        <v>236</v>
      </c>
    </row>
    <row r="173" s="2" customFormat="1">
      <c r="A173" s="38"/>
      <c r="B173" s="39"/>
      <c r="C173" s="40"/>
      <c r="D173" s="250" t="s">
        <v>176</v>
      </c>
      <c r="E173" s="40"/>
      <c r="F173" s="251" t="s">
        <v>248</v>
      </c>
      <c r="G173" s="40"/>
      <c r="H173" s="40"/>
      <c r="I173" s="154"/>
      <c r="J173" s="40"/>
      <c r="K173" s="40"/>
      <c r="L173" s="44"/>
      <c r="M173" s="252"/>
      <c r="N173" s="25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176</v>
      </c>
      <c r="AU173" s="17" t="s">
        <v>87</v>
      </c>
    </row>
    <row r="174" s="12" customFormat="1">
      <c r="A174" s="12"/>
      <c r="B174" s="254"/>
      <c r="C174" s="255"/>
      <c r="D174" s="250" t="s">
        <v>178</v>
      </c>
      <c r="E174" s="256" t="s">
        <v>1</v>
      </c>
      <c r="F174" s="257" t="s">
        <v>297</v>
      </c>
      <c r="G174" s="255"/>
      <c r="H174" s="256" t="s">
        <v>1</v>
      </c>
      <c r="I174" s="258"/>
      <c r="J174" s="255"/>
      <c r="K174" s="255"/>
      <c r="L174" s="259"/>
      <c r="M174" s="260"/>
      <c r="N174" s="261"/>
      <c r="O174" s="261"/>
      <c r="P174" s="261"/>
      <c r="Q174" s="261"/>
      <c r="R174" s="261"/>
      <c r="S174" s="261"/>
      <c r="T174" s="26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3" t="s">
        <v>178</v>
      </c>
      <c r="AU174" s="263" t="s">
        <v>87</v>
      </c>
      <c r="AV174" s="12" t="s">
        <v>87</v>
      </c>
      <c r="AW174" s="12" t="s">
        <v>36</v>
      </c>
      <c r="AX174" s="12" t="s">
        <v>80</v>
      </c>
      <c r="AY174" s="263" t="s">
        <v>170</v>
      </c>
    </row>
    <row r="175" s="12" customFormat="1">
      <c r="A175" s="12"/>
      <c r="B175" s="254"/>
      <c r="C175" s="255"/>
      <c r="D175" s="250" t="s">
        <v>178</v>
      </c>
      <c r="E175" s="256" t="s">
        <v>1</v>
      </c>
      <c r="F175" s="257" t="s">
        <v>627</v>
      </c>
      <c r="G175" s="255"/>
      <c r="H175" s="256" t="s">
        <v>1</v>
      </c>
      <c r="I175" s="258"/>
      <c r="J175" s="255"/>
      <c r="K175" s="255"/>
      <c r="L175" s="259"/>
      <c r="M175" s="260"/>
      <c r="N175" s="261"/>
      <c r="O175" s="261"/>
      <c r="P175" s="261"/>
      <c r="Q175" s="261"/>
      <c r="R175" s="261"/>
      <c r="S175" s="261"/>
      <c r="T175" s="26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63" t="s">
        <v>178</v>
      </c>
      <c r="AU175" s="263" t="s">
        <v>87</v>
      </c>
      <c r="AV175" s="12" t="s">
        <v>87</v>
      </c>
      <c r="AW175" s="12" t="s">
        <v>36</v>
      </c>
      <c r="AX175" s="12" t="s">
        <v>80</v>
      </c>
      <c r="AY175" s="263" t="s">
        <v>170</v>
      </c>
    </row>
    <row r="176" s="12" customFormat="1">
      <c r="A176" s="12"/>
      <c r="B176" s="254"/>
      <c r="C176" s="255"/>
      <c r="D176" s="250" t="s">
        <v>178</v>
      </c>
      <c r="E176" s="256" t="s">
        <v>1</v>
      </c>
      <c r="F176" s="257" t="s">
        <v>628</v>
      </c>
      <c r="G176" s="255"/>
      <c r="H176" s="256" t="s">
        <v>1</v>
      </c>
      <c r="I176" s="258"/>
      <c r="J176" s="255"/>
      <c r="K176" s="255"/>
      <c r="L176" s="259"/>
      <c r="M176" s="260"/>
      <c r="N176" s="261"/>
      <c r="O176" s="261"/>
      <c r="P176" s="261"/>
      <c r="Q176" s="261"/>
      <c r="R176" s="261"/>
      <c r="S176" s="261"/>
      <c r="T176" s="26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63" t="s">
        <v>178</v>
      </c>
      <c r="AU176" s="263" t="s">
        <v>87</v>
      </c>
      <c r="AV176" s="12" t="s">
        <v>87</v>
      </c>
      <c r="AW176" s="12" t="s">
        <v>36</v>
      </c>
      <c r="AX176" s="12" t="s">
        <v>80</v>
      </c>
      <c r="AY176" s="263" t="s">
        <v>170</v>
      </c>
    </row>
    <row r="177" s="13" customFormat="1">
      <c r="A177" s="13"/>
      <c r="B177" s="264"/>
      <c r="C177" s="265"/>
      <c r="D177" s="250" t="s">
        <v>178</v>
      </c>
      <c r="E177" s="266" t="s">
        <v>1</v>
      </c>
      <c r="F177" s="267" t="s">
        <v>629</v>
      </c>
      <c r="G177" s="265"/>
      <c r="H177" s="268">
        <v>7.3360000000000003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4" t="s">
        <v>178</v>
      </c>
      <c r="AU177" s="274" t="s">
        <v>87</v>
      </c>
      <c r="AV177" s="13" t="s">
        <v>89</v>
      </c>
      <c r="AW177" s="13" t="s">
        <v>36</v>
      </c>
      <c r="AX177" s="13" t="s">
        <v>80</v>
      </c>
      <c r="AY177" s="274" t="s">
        <v>170</v>
      </c>
    </row>
    <row r="178" s="12" customFormat="1">
      <c r="A178" s="12"/>
      <c r="B178" s="254"/>
      <c r="C178" s="255"/>
      <c r="D178" s="250" t="s">
        <v>178</v>
      </c>
      <c r="E178" s="256" t="s">
        <v>1</v>
      </c>
      <c r="F178" s="257" t="s">
        <v>630</v>
      </c>
      <c r="G178" s="255"/>
      <c r="H178" s="256" t="s">
        <v>1</v>
      </c>
      <c r="I178" s="258"/>
      <c r="J178" s="255"/>
      <c r="K178" s="255"/>
      <c r="L178" s="259"/>
      <c r="M178" s="260"/>
      <c r="N178" s="261"/>
      <c r="O178" s="261"/>
      <c r="P178" s="261"/>
      <c r="Q178" s="261"/>
      <c r="R178" s="261"/>
      <c r="S178" s="261"/>
      <c r="T178" s="26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63" t="s">
        <v>178</v>
      </c>
      <c r="AU178" s="263" t="s">
        <v>87</v>
      </c>
      <c r="AV178" s="12" t="s">
        <v>87</v>
      </c>
      <c r="AW178" s="12" t="s">
        <v>36</v>
      </c>
      <c r="AX178" s="12" t="s">
        <v>80</v>
      </c>
      <c r="AY178" s="263" t="s">
        <v>170</v>
      </c>
    </row>
    <row r="179" s="13" customFormat="1">
      <c r="A179" s="13"/>
      <c r="B179" s="264"/>
      <c r="C179" s="265"/>
      <c r="D179" s="250" t="s">
        <v>178</v>
      </c>
      <c r="E179" s="266" t="s">
        <v>1</v>
      </c>
      <c r="F179" s="267" t="s">
        <v>631</v>
      </c>
      <c r="G179" s="265"/>
      <c r="H179" s="268">
        <v>56.813000000000002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4" t="s">
        <v>178</v>
      </c>
      <c r="AU179" s="274" t="s">
        <v>87</v>
      </c>
      <c r="AV179" s="13" t="s">
        <v>89</v>
      </c>
      <c r="AW179" s="13" t="s">
        <v>36</v>
      </c>
      <c r="AX179" s="13" t="s">
        <v>80</v>
      </c>
      <c r="AY179" s="274" t="s">
        <v>170</v>
      </c>
    </row>
    <row r="180" s="14" customFormat="1">
      <c r="A180" s="14"/>
      <c r="B180" s="275"/>
      <c r="C180" s="276"/>
      <c r="D180" s="250" t="s">
        <v>178</v>
      </c>
      <c r="E180" s="277" t="s">
        <v>1</v>
      </c>
      <c r="F180" s="278" t="s">
        <v>186</v>
      </c>
      <c r="G180" s="276"/>
      <c r="H180" s="279">
        <v>64.149000000000001</v>
      </c>
      <c r="I180" s="280"/>
      <c r="J180" s="276"/>
      <c r="K180" s="276"/>
      <c r="L180" s="281"/>
      <c r="M180" s="282"/>
      <c r="N180" s="283"/>
      <c r="O180" s="283"/>
      <c r="P180" s="283"/>
      <c r="Q180" s="283"/>
      <c r="R180" s="283"/>
      <c r="S180" s="283"/>
      <c r="T180" s="28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5" t="s">
        <v>178</v>
      </c>
      <c r="AU180" s="285" t="s">
        <v>87</v>
      </c>
      <c r="AV180" s="14" t="s">
        <v>175</v>
      </c>
      <c r="AW180" s="14" t="s">
        <v>36</v>
      </c>
      <c r="AX180" s="14" t="s">
        <v>87</v>
      </c>
      <c r="AY180" s="285" t="s">
        <v>170</v>
      </c>
    </row>
    <row r="181" s="2" customFormat="1" ht="21.75" customHeight="1">
      <c r="A181" s="38"/>
      <c r="B181" s="39"/>
      <c r="C181" s="236" t="s">
        <v>244</v>
      </c>
      <c r="D181" s="236" t="s">
        <v>171</v>
      </c>
      <c r="E181" s="237" t="s">
        <v>606</v>
      </c>
      <c r="F181" s="238" t="s">
        <v>607</v>
      </c>
      <c r="G181" s="239" t="s">
        <v>174</v>
      </c>
      <c r="H181" s="240">
        <v>40.347999999999999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45</v>
      </c>
      <c r="O181" s="91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175</v>
      </c>
      <c r="AT181" s="248" t="s">
        <v>171</v>
      </c>
      <c r="AU181" s="248" t="s">
        <v>87</v>
      </c>
      <c r="AY181" s="17" t="s">
        <v>170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87</v>
      </c>
      <c r="BK181" s="249">
        <f>ROUND(I181*H181,2)</f>
        <v>0</v>
      </c>
      <c r="BL181" s="17" t="s">
        <v>175</v>
      </c>
      <c r="BM181" s="248" t="s">
        <v>247</v>
      </c>
    </row>
    <row r="182" s="12" customFormat="1">
      <c r="A182" s="12"/>
      <c r="B182" s="254"/>
      <c r="C182" s="255"/>
      <c r="D182" s="250" t="s">
        <v>178</v>
      </c>
      <c r="E182" s="256" t="s">
        <v>1</v>
      </c>
      <c r="F182" s="257" t="s">
        <v>297</v>
      </c>
      <c r="G182" s="255"/>
      <c r="H182" s="256" t="s">
        <v>1</v>
      </c>
      <c r="I182" s="258"/>
      <c r="J182" s="255"/>
      <c r="K182" s="255"/>
      <c r="L182" s="259"/>
      <c r="M182" s="260"/>
      <c r="N182" s="261"/>
      <c r="O182" s="261"/>
      <c r="P182" s="261"/>
      <c r="Q182" s="261"/>
      <c r="R182" s="261"/>
      <c r="S182" s="261"/>
      <c r="T182" s="26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63" t="s">
        <v>178</v>
      </c>
      <c r="AU182" s="263" t="s">
        <v>87</v>
      </c>
      <c r="AV182" s="12" t="s">
        <v>87</v>
      </c>
      <c r="AW182" s="12" t="s">
        <v>36</v>
      </c>
      <c r="AX182" s="12" t="s">
        <v>80</v>
      </c>
      <c r="AY182" s="263" t="s">
        <v>170</v>
      </c>
    </row>
    <row r="183" s="12" customFormat="1">
      <c r="A183" s="12"/>
      <c r="B183" s="254"/>
      <c r="C183" s="255"/>
      <c r="D183" s="250" t="s">
        <v>178</v>
      </c>
      <c r="E183" s="256" t="s">
        <v>1</v>
      </c>
      <c r="F183" s="257" t="s">
        <v>632</v>
      </c>
      <c r="G183" s="255"/>
      <c r="H183" s="256" t="s">
        <v>1</v>
      </c>
      <c r="I183" s="258"/>
      <c r="J183" s="255"/>
      <c r="K183" s="255"/>
      <c r="L183" s="259"/>
      <c r="M183" s="260"/>
      <c r="N183" s="261"/>
      <c r="O183" s="261"/>
      <c r="P183" s="261"/>
      <c r="Q183" s="261"/>
      <c r="R183" s="261"/>
      <c r="S183" s="261"/>
      <c r="T183" s="26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63" t="s">
        <v>178</v>
      </c>
      <c r="AU183" s="263" t="s">
        <v>87</v>
      </c>
      <c r="AV183" s="12" t="s">
        <v>87</v>
      </c>
      <c r="AW183" s="12" t="s">
        <v>36</v>
      </c>
      <c r="AX183" s="12" t="s">
        <v>80</v>
      </c>
      <c r="AY183" s="263" t="s">
        <v>170</v>
      </c>
    </row>
    <row r="184" s="13" customFormat="1">
      <c r="A184" s="13"/>
      <c r="B184" s="264"/>
      <c r="C184" s="265"/>
      <c r="D184" s="250" t="s">
        <v>178</v>
      </c>
      <c r="E184" s="266" t="s">
        <v>1</v>
      </c>
      <c r="F184" s="267" t="s">
        <v>633</v>
      </c>
      <c r="G184" s="265"/>
      <c r="H184" s="268">
        <v>40.347999999999999</v>
      </c>
      <c r="I184" s="269"/>
      <c r="J184" s="265"/>
      <c r="K184" s="265"/>
      <c r="L184" s="270"/>
      <c r="M184" s="271"/>
      <c r="N184" s="272"/>
      <c r="O184" s="272"/>
      <c r="P184" s="272"/>
      <c r="Q184" s="272"/>
      <c r="R184" s="272"/>
      <c r="S184" s="272"/>
      <c r="T184" s="27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4" t="s">
        <v>178</v>
      </c>
      <c r="AU184" s="274" t="s">
        <v>87</v>
      </c>
      <c r="AV184" s="13" t="s">
        <v>89</v>
      </c>
      <c r="AW184" s="13" t="s">
        <v>36</v>
      </c>
      <c r="AX184" s="13" t="s">
        <v>80</v>
      </c>
      <c r="AY184" s="274" t="s">
        <v>170</v>
      </c>
    </row>
    <row r="185" s="12" customFormat="1">
      <c r="A185" s="12"/>
      <c r="B185" s="254"/>
      <c r="C185" s="255"/>
      <c r="D185" s="250" t="s">
        <v>178</v>
      </c>
      <c r="E185" s="256" t="s">
        <v>1</v>
      </c>
      <c r="F185" s="257" t="s">
        <v>634</v>
      </c>
      <c r="G185" s="255"/>
      <c r="H185" s="256" t="s">
        <v>1</v>
      </c>
      <c r="I185" s="258"/>
      <c r="J185" s="255"/>
      <c r="K185" s="255"/>
      <c r="L185" s="259"/>
      <c r="M185" s="260"/>
      <c r="N185" s="261"/>
      <c r="O185" s="261"/>
      <c r="P185" s="261"/>
      <c r="Q185" s="261"/>
      <c r="R185" s="261"/>
      <c r="S185" s="261"/>
      <c r="T185" s="26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63" t="s">
        <v>178</v>
      </c>
      <c r="AU185" s="263" t="s">
        <v>87</v>
      </c>
      <c r="AV185" s="12" t="s">
        <v>87</v>
      </c>
      <c r="AW185" s="12" t="s">
        <v>36</v>
      </c>
      <c r="AX185" s="12" t="s">
        <v>80</v>
      </c>
      <c r="AY185" s="263" t="s">
        <v>170</v>
      </c>
    </row>
    <row r="186" s="14" customFormat="1">
      <c r="A186" s="14"/>
      <c r="B186" s="275"/>
      <c r="C186" s="276"/>
      <c r="D186" s="250" t="s">
        <v>178</v>
      </c>
      <c r="E186" s="277" t="s">
        <v>1</v>
      </c>
      <c r="F186" s="278" t="s">
        <v>186</v>
      </c>
      <c r="G186" s="276"/>
      <c r="H186" s="279">
        <v>40.347999999999999</v>
      </c>
      <c r="I186" s="280"/>
      <c r="J186" s="276"/>
      <c r="K186" s="276"/>
      <c r="L186" s="281"/>
      <c r="M186" s="282"/>
      <c r="N186" s="283"/>
      <c r="O186" s="283"/>
      <c r="P186" s="283"/>
      <c r="Q186" s="283"/>
      <c r="R186" s="283"/>
      <c r="S186" s="283"/>
      <c r="T186" s="28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5" t="s">
        <v>178</v>
      </c>
      <c r="AU186" s="285" t="s">
        <v>87</v>
      </c>
      <c r="AV186" s="14" t="s">
        <v>175</v>
      </c>
      <c r="AW186" s="14" t="s">
        <v>36</v>
      </c>
      <c r="AX186" s="14" t="s">
        <v>87</v>
      </c>
      <c r="AY186" s="285" t="s">
        <v>170</v>
      </c>
    </row>
    <row r="187" s="11" customFormat="1" ht="25.92" customHeight="1">
      <c r="A187" s="11"/>
      <c r="B187" s="222"/>
      <c r="C187" s="223"/>
      <c r="D187" s="224" t="s">
        <v>79</v>
      </c>
      <c r="E187" s="225" t="s">
        <v>214</v>
      </c>
      <c r="F187" s="225" t="s">
        <v>266</v>
      </c>
      <c r="G187" s="223"/>
      <c r="H187" s="223"/>
      <c r="I187" s="226"/>
      <c r="J187" s="227">
        <f>BK187</f>
        <v>0</v>
      </c>
      <c r="K187" s="223"/>
      <c r="L187" s="228"/>
      <c r="M187" s="229"/>
      <c r="N187" s="230"/>
      <c r="O187" s="230"/>
      <c r="P187" s="231">
        <f>SUM(P188:P222)</f>
        <v>0</v>
      </c>
      <c r="Q187" s="230"/>
      <c r="R187" s="231">
        <f>SUM(R188:R222)</f>
        <v>0</v>
      </c>
      <c r="S187" s="230"/>
      <c r="T187" s="232">
        <f>SUM(T188:T222)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233" t="s">
        <v>87</v>
      </c>
      <c r="AT187" s="234" t="s">
        <v>79</v>
      </c>
      <c r="AU187" s="234" t="s">
        <v>80</v>
      </c>
      <c r="AY187" s="233" t="s">
        <v>170</v>
      </c>
      <c r="BK187" s="235">
        <f>SUM(BK188:BK222)</f>
        <v>0</v>
      </c>
    </row>
    <row r="188" s="2" customFormat="1" ht="21.75" customHeight="1">
      <c r="A188" s="38"/>
      <c r="B188" s="39"/>
      <c r="C188" s="236" t="s">
        <v>214</v>
      </c>
      <c r="D188" s="236" t="s">
        <v>171</v>
      </c>
      <c r="E188" s="237" t="s">
        <v>635</v>
      </c>
      <c r="F188" s="238" t="s">
        <v>636</v>
      </c>
      <c r="G188" s="239" t="s">
        <v>269</v>
      </c>
      <c r="H188" s="240">
        <v>91.700000000000003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45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175</v>
      </c>
      <c r="AT188" s="248" t="s">
        <v>171</v>
      </c>
      <c r="AU188" s="248" t="s">
        <v>87</v>
      </c>
      <c r="AY188" s="17" t="s">
        <v>170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87</v>
      </c>
      <c r="BK188" s="249">
        <f>ROUND(I188*H188,2)</f>
        <v>0</v>
      </c>
      <c r="BL188" s="17" t="s">
        <v>175</v>
      </c>
      <c r="BM188" s="248" t="s">
        <v>253</v>
      </c>
    </row>
    <row r="189" s="2" customFormat="1">
      <c r="A189" s="38"/>
      <c r="B189" s="39"/>
      <c r="C189" s="40"/>
      <c r="D189" s="250" t="s">
        <v>176</v>
      </c>
      <c r="E189" s="40"/>
      <c r="F189" s="251" t="s">
        <v>271</v>
      </c>
      <c r="G189" s="40"/>
      <c r="H189" s="40"/>
      <c r="I189" s="154"/>
      <c r="J189" s="40"/>
      <c r="K189" s="40"/>
      <c r="L189" s="44"/>
      <c r="M189" s="252"/>
      <c r="N189" s="25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176</v>
      </c>
      <c r="AU189" s="17" t="s">
        <v>87</v>
      </c>
    </row>
    <row r="190" s="12" customFormat="1">
      <c r="A190" s="12"/>
      <c r="B190" s="254"/>
      <c r="C190" s="255"/>
      <c r="D190" s="250" t="s">
        <v>178</v>
      </c>
      <c r="E190" s="256" t="s">
        <v>1</v>
      </c>
      <c r="F190" s="257" t="s">
        <v>386</v>
      </c>
      <c r="G190" s="255"/>
      <c r="H190" s="256" t="s">
        <v>1</v>
      </c>
      <c r="I190" s="258"/>
      <c r="J190" s="255"/>
      <c r="K190" s="255"/>
      <c r="L190" s="259"/>
      <c r="M190" s="260"/>
      <c r="N190" s="261"/>
      <c r="O190" s="261"/>
      <c r="P190" s="261"/>
      <c r="Q190" s="261"/>
      <c r="R190" s="261"/>
      <c r="S190" s="261"/>
      <c r="T190" s="26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63" t="s">
        <v>178</v>
      </c>
      <c r="AU190" s="263" t="s">
        <v>87</v>
      </c>
      <c r="AV190" s="12" t="s">
        <v>87</v>
      </c>
      <c r="AW190" s="12" t="s">
        <v>36</v>
      </c>
      <c r="AX190" s="12" t="s">
        <v>80</v>
      </c>
      <c r="AY190" s="263" t="s">
        <v>170</v>
      </c>
    </row>
    <row r="191" s="12" customFormat="1">
      <c r="A191" s="12"/>
      <c r="B191" s="254"/>
      <c r="C191" s="255"/>
      <c r="D191" s="250" t="s">
        <v>178</v>
      </c>
      <c r="E191" s="256" t="s">
        <v>1</v>
      </c>
      <c r="F191" s="257" t="s">
        <v>637</v>
      </c>
      <c r="G191" s="255"/>
      <c r="H191" s="256" t="s">
        <v>1</v>
      </c>
      <c r="I191" s="258"/>
      <c r="J191" s="255"/>
      <c r="K191" s="255"/>
      <c r="L191" s="259"/>
      <c r="M191" s="260"/>
      <c r="N191" s="261"/>
      <c r="O191" s="261"/>
      <c r="P191" s="261"/>
      <c r="Q191" s="261"/>
      <c r="R191" s="261"/>
      <c r="S191" s="261"/>
      <c r="T191" s="26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63" t="s">
        <v>178</v>
      </c>
      <c r="AU191" s="263" t="s">
        <v>87</v>
      </c>
      <c r="AV191" s="12" t="s">
        <v>87</v>
      </c>
      <c r="AW191" s="12" t="s">
        <v>36</v>
      </c>
      <c r="AX191" s="12" t="s">
        <v>80</v>
      </c>
      <c r="AY191" s="263" t="s">
        <v>170</v>
      </c>
    </row>
    <row r="192" s="12" customFormat="1">
      <c r="A192" s="12"/>
      <c r="B192" s="254"/>
      <c r="C192" s="255"/>
      <c r="D192" s="250" t="s">
        <v>178</v>
      </c>
      <c r="E192" s="256" t="s">
        <v>1</v>
      </c>
      <c r="F192" s="257" t="s">
        <v>638</v>
      </c>
      <c r="G192" s="255"/>
      <c r="H192" s="256" t="s">
        <v>1</v>
      </c>
      <c r="I192" s="258"/>
      <c r="J192" s="255"/>
      <c r="K192" s="255"/>
      <c r="L192" s="259"/>
      <c r="M192" s="260"/>
      <c r="N192" s="261"/>
      <c r="O192" s="261"/>
      <c r="P192" s="261"/>
      <c r="Q192" s="261"/>
      <c r="R192" s="261"/>
      <c r="S192" s="261"/>
      <c r="T192" s="26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63" t="s">
        <v>178</v>
      </c>
      <c r="AU192" s="263" t="s">
        <v>87</v>
      </c>
      <c r="AV192" s="12" t="s">
        <v>87</v>
      </c>
      <c r="AW192" s="12" t="s">
        <v>36</v>
      </c>
      <c r="AX192" s="12" t="s">
        <v>80</v>
      </c>
      <c r="AY192" s="263" t="s">
        <v>170</v>
      </c>
    </row>
    <row r="193" s="13" customFormat="1">
      <c r="A193" s="13"/>
      <c r="B193" s="264"/>
      <c r="C193" s="265"/>
      <c r="D193" s="250" t="s">
        <v>178</v>
      </c>
      <c r="E193" s="266" t="s">
        <v>1</v>
      </c>
      <c r="F193" s="267" t="s">
        <v>639</v>
      </c>
      <c r="G193" s="265"/>
      <c r="H193" s="268">
        <v>91.700000000000003</v>
      </c>
      <c r="I193" s="269"/>
      <c r="J193" s="265"/>
      <c r="K193" s="265"/>
      <c r="L193" s="270"/>
      <c r="M193" s="271"/>
      <c r="N193" s="272"/>
      <c r="O193" s="272"/>
      <c r="P193" s="272"/>
      <c r="Q193" s="272"/>
      <c r="R193" s="272"/>
      <c r="S193" s="272"/>
      <c r="T193" s="27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4" t="s">
        <v>178</v>
      </c>
      <c r="AU193" s="274" t="s">
        <v>87</v>
      </c>
      <c r="AV193" s="13" t="s">
        <v>89</v>
      </c>
      <c r="AW193" s="13" t="s">
        <v>36</v>
      </c>
      <c r="AX193" s="13" t="s">
        <v>80</v>
      </c>
      <c r="AY193" s="274" t="s">
        <v>170</v>
      </c>
    </row>
    <row r="194" s="14" customFormat="1">
      <c r="A194" s="14"/>
      <c r="B194" s="275"/>
      <c r="C194" s="276"/>
      <c r="D194" s="250" t="s">
        <v>178</v>
      </c>
      <c r="E194" s="277" t="s">
        <v>1</v>
      </c>
      <c r="F194" s="278" t="s">
        <v>186</v>
      </c>
      <c r="G194" s="276"/>
      <c r="H194" s="279">
        <v>91.700000000000003</v>
      </c>
      <c r="I194" s="280"/>
      <c r="J194" s="276"/>
      <c r="K194" s="276"/>
      <c r="L194" s="281"/>
      <c r="M194" s="282"/>
      <c r="N194" s="283"/>
      <c r="O194" s="283"/>
      <c r="P194" s="283"/>
      <c r="Q194" s="283"/>
      <c r="R194" s="283"/>
      <c r="S194" s="283"/>
      <c r="T194" s="28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5" t="s">
        <v>178</v>
      </c>
      <c r="AU194" s="285" t="s">
        <v>87</v>
      </c>
      <c r="AV194" s="14" t="s">
        <v>175</v>
      </c>
      <c r="AW194" s="14" t="s">
        <v>36</v>
      </c>
      <c r="AX194" s="14" t="s">
        <v>87</v>
      </c>
      <c r="AY194" s="285" t="s">
        <v>170</v>
      </c>
    </row>
    <row r="195" s="2" customFormat="1" ht="21.75" customHeight="1">
      <c r="A195" s="38"/>
      <c r="B195" s="39"/>
      <c r="C195" s="236" t="s">
        <v>256</v>
      </c>
      <c r="D195" s="236" t="s">
        <v>171</v>
      </c>
      <c r="E195" s="237" t="s">
        <v>640</v>
      </c>
      <c r="F195" s="238" t="s">
        <v>641</v>
      </c>
      <c r="G195" s="239" t="s">
        <v>283</v>
      </c>
      <c r="H195" s="240">
        <v>20</v>
      </c>
      <c r="I195" s="241"/>
      <c r="J195" s="242">
        <f>ROUND(I195*H195,2)</f>
        <v>0</v>
      </c>
      <c r="K195" s="243"/>
      <c r="L195" s="44"/>
      <c r="M195" s="244" t="s">
        <v>1</v>
      </c>
      <c r="N195" s="245" t="s">
        <v>45</v>
      </c>
      <c r="O195" s="91"/>
      <c r="P195" s="246">
        <f>O195*H195</f>
        <v>0</v>
      </c>
      <c r="Q195" s="246">
        <v>0</v>
      </c>
      <c r="R195" s="246">
        <f>Q195*H195</f>
        <v>0</v>
      </c>
      <c r="S195" s="246">
        <v>0</v>
      </c>
      <c r="T195" s="24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175</v>
      </c>
      <c r="AT195" s="248" t="s">
        <v>171</v>
      </c>
      <c r="AU195" s="248" t="s">
        <v>87</v>
      </c>
      <c r="AY195" s="17" t="s">
        <v>170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87</v>
      </c>
      <c r="BK195" s="249">
        <f>ROUND(I195*H195,2)</f>
        <v>0</v>
      </c>
      <c r="BL195" s="17" t="s">
        <v>175</v>
      </c>
      <c r="BM195" s="248" t="s">
        <v>259</v>
      </c>
    </row>
    <row r="196" s="2" customFormat="1">
      <c r="A196" s="38"/>
      <c r="B196" s="39"/>
      <c r="C196" s="40"/>
      <c r="D196" s="250" t="s">
        <v>176</v>
      </c>
      <c r="E196" s="40"/>
      <c r="F196" s="251" t="s">
        <v>642</v>
      </c>
      <c r="G196" s="40"/>
      <c r="H196" s="40"/>
      <c r="I196" s="154"/>
      <c r="J196" s="40"/>
      <c r="K196" s="40"/>
      <c r="L196" s="44"/>
      <c r="M196" s="252"/>
      <c r="N196" s="25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176</v>
      </c>
      <c r="AU196" s="17" t="s">
        <v>87</v>
      </c>
    </row>
    <row r="197" s="12" customFormat="1">
      <c r="A197" s="12"/>
      <c r="B197" s="254"/>
      <c r="C197" s="255"/>
      <c r="D197" s="250" t="s">
        <v>178</v>
      </c>
      <c r="E197" s="256" t="s">
        <v>1</v>
      </c>
      <c r="F197" s="257" t="s">
        <v>238</v>
      </c>
      <c r="G197" s="255"/>
      <c r="H197" s="256" t="s">
        <v>1</v>
      </c>
      <c r="I197" s="258"/>
      <c r="J197" s="255"/>
      <c r="K197" s="255"/>
      <c r="L197" s="259"/>
      <c r="M197" s="260"/>
      <c r="N197" s="261"/>
      <c r="O197" s="261"/>
      <c r="P197" s="261"/>
      <c r="Q197" s="261"/>
      <c r="R197" s="261"/>
      <c r="S197" s="261"/>
      <c r="T197" s="26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63" t="s">
        <v>178</v>
      </c>
      <c r="AU197" s="263" t="s">
        <v>87</v>
      </c>
      <c r="AV197" s="12" t="s">
        <v>87</v>
      </c>
      <c r="AW197" s="12" t="s">
        <v>36</v>
      </c>
      <c r="AX197" s="12" t="s">
        <v>80</v>
      </c>
      <c r="AY197" s="263" t="s">
        <v>170</v>
      </c>
    </row>
    <row r="198" s="13" customFormat="1">
      <c r="A198" s="13"/>
      <c r="B198" s="264"/>
      <c r="C198" s="265"/>
      <c r="D198" s="250" t="s">
        <v>178</v>
      </c>
      <c r="E198" s="266" t="s">
        <v>1</v>
      </c>
      <c r="F198" s="267" t="s">
        <v>270</v>
      </c>
      <c r="G198" s="265"/>
      <c r="H198" s="268">
        <v>20</v>
      </c>
      <c r="I198" s="269"/>
      <c r="J198" s="265"/>
      <c r="K198" s="265"/>
      <c r="L198" s="270"/>
      <c r="M198" s="271"/>
      <c r="N198" s="272"/>
      <c r="O198" s="272"/>
      <c r="P198" s="272"/>
      <c r="Q198" s="272"/>
      <c r="R198" s="272"/>
      <c r="S198" s="272"/>
      <c r="T198" s="27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4" t="s">
        <v>178</v>
      </c>
      <c r="AU198" s="274" t="s">
        <v>87</v>
      </c>
      <c r="AV198" s="13" t="s">
        <v>89</v>
      </c>
      <c r="AW198" s="13" t="s">
        <v>36</v>
      </c>
      <c r="AX198" s="13" t="s">
        <v>80</v>
      </c>
      <c r="AY198" s="274" t="s">
        <v>170</v>
      </c>
    </row>
    <row r="199" s="14" customFormat="1">
      <c r="A199" s="14"/>
      <c r="B199" s="275"/>
      <c r="C199" s="276"/>
      <c r="D199" s="250" t="s">
        <v>178</v>
      </c>
      <c r="E199" s="277" t="s">
        <v>1</v>
      </c>
      <c r="F199" s="278" t="s">
        <v>186</v>
      </c>
      <c r="G199" s="276"/>
      <c r="H199" s="279">
        <v>20</v>
      </c>
      <c r="I199" s="280"/>
      <c r="J199" s="276"/>
      <c r="K199" s="276"/>
      <c r="L199" s="281"/>
      <c r="M199" s="282"/>
      <c r="N199" s="283"/>
      <c r="O199" s="283"/>
      <c r="P199" s="283"/>
      <c r="Q199" s="283"/>
      <c r="R199" s="283"/>
      <c r="S199" s="283"/>
      <c r="T199" s="28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5" t="s">
        <v>178</v>
      </c>
      <c r="AU199" s="285" t="s">
        <v>87</v>
      </c>
      <c r="AV199" s="14" t="s">
        <v>175</v>
      </c>
      <c r="AW199" s="14" t="s">
        <v>36</v>
      </c>
      <c r="AX199" s="14" t="s">
        <v>87</v>
      </c>
      <c r="AY199" s="285" t="s">
        <v>170</v>
      </c>
    </row>
    <row r="200" s="2" customFormat="1" ht="21.75" customHeight="1">
      <c r="A200" s="38"/>
      <c r="B200" s="39"/>
      <c r="C200" s="236" t="s">
        <v>230</v>
      </c>
      <c r="D200" s="236" t="s">
        <v>171</v>
      </c>
      <c r="E200" s="237" t="s">
        <v>643</v>
      </c>
      <c r="F200" s="238" t="s">
        <v>644</v>
      </c>
      <c r="G200" s="239" t="s">
        <v>283</v>
      </c>
      <c r="H200" s="240">
        <v>3</v>
      </c>
      <c r="I200" s="241"/>
      <c r="J200" s="242">
        <f>ROUND(I200*H200,2)</f>
        <v>0</v>
      </c>
      <c r="K200" s="243"/>
      <c r="L200" s="44"/>
      <c r="M200" s="244" t="s">
        <v>1</v>
      </c>
      <c r="N200" s="245" t="s">
        <v>45</v>
      </c>
      <c r="O200" s="91"/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175</v>
      </c>
      <c r="AT200" s="248" t="s">
        <v>171</v>
      </c>
      <c r="AU200" s="248" t="s">
        <v>87</v>
      </c>
      <c r="AY200" s="17" t="s">
        <v>170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87</v>
      </c>
      <c r="BK200" s="249">
        <f>ROUND(I200*H200,2)</f>
        <v>0</v>
      </c>
      <c r="BL200" s="17" t="s">
        <v>175</v>
      </c>
      <c r="BM200" s="248" t="s">
        <v>270</v>
      </c>
    </row>
    <row r="201" s="2" customFormat="1">
      <c r="A201" s="38"/>
      <c r="B201" s="39"/>
      <c r="C201" s="40"/>
      <c r="D201" s="250" t="s">
        <v>176</v>
      </c>
      <c r="E201" s="40"/>
      <c r="F201" s="251" t="s">
        <v>645</v>
      </c>
      <c r="G201" s="40"/>
      <c r="H201" s="40"/>
      <c r="I201" s="154"/>
      <c r="J201" s="40"/>
      <c r="K201" s="40"/>
      <c r="L201" s="44"/>
      <c r="M201" s="252"/>
      <c r="N201" s="25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176</v>
      </c>
      <c r="AU201" s="17" t="s">
        <v>87</v>
      </c>
    </row>
    <row r="202" s="12" customFormat="1">
      <c r="A202" s="12"/>
      <c r="B202" s="254"/>
      <c r="C202" s="255"/>
      <c r="D202" s="250" t="s">
        <v>178</v>
      </c>
      <c r="E202" s="256" t="s">
        <v>1</v>
      </c>
      <c r="F202" s="257" t="s">
        <v>238</v>
      </c>
      <c r="G202" s="255"/>
      <c r="H202" s="256" t="s">
        <v>1</v>
      </c>
      <c r="I202" s="258"/>
      <c r="J202" s="255"/>
      <c r="K202" s="255"/>
      <c r="L202" s="259"/>
      <c r="M202" s="260"/>
      <c r="N202" s="261"/>
      <c r="O202" s="261"/>
      <c r="P202" s="261"/>
      <c r="Q202" s="261"/>
      <c r="R202" s="261"/>
      <c r="S202" s="261"/>
      <c r="T202" s="26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63" t="s">
        <v>178</v>
      </c>
      <c r="AU202" s="263" t="s">
        <v>87</v>
      </c>
      <c r="AV202" s="12" t="s">
        <v>87</v>
      </c>
      <c r="AW202" s="12" t="s">
        <v>36</v>
      </c>
      <c r="AX202" s="12" t="s">
        <v>80</v>
      </c>
      <c r="AY202" s="263" t="s">
        <v>170</v>
      </c>
    </row>
    <row r="203" s="13" customFormat="1">
      <c r="A203" s="13"/>
      <c r="B203" s="264"/>
      <c r="C203" s="265"/>
      <c r="D203" s="250" t="s">
        <v>178</v>
      </c>
      <c r="E203" s="266" t="s">
        <v>1</v>
      </c>
      <c r="F203" s="267" t="s">
        <v>646</v>
      </c>
      <c r="G203" s="265"/>
      <c r="H203" s="268">
        <v>3</v>
      </c>
      <c r="I203" s="269"/>
      <c r="J203" s="265"/>
      <c r="K203" s="265"/>
      <c r="L203" s="270"/>
      <c r="M203" s="271"/>
      <c r="N203" s="272"/>
      <c r="O203" s="272"/>
      <c r="P203" s="272"/>
      <c r="Q203" s="272"/>
      <c r="R203" s="272"/>
      <c r="S203" s="272"/>
      <c r="T203" s="27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4" t="s">
        <v>178</v>
      </c>
      <c r="AU203" s="274" t="s">
        <v>87</v>
      </c>
      <c r="AV203" s="13" t="s">
        <v>89</v>
      </c>
      <c r="AW203" s="13" t="s">
        <v>36</v>
      </c>
      <c r="AX203" s="13" t="s">
        <v>80</v>
      </c>
      <c r="AY203" s="274" t="s">
        <v>170</v>
      </c>
    </row>
    <row r="204" s="14" customFormat="1">
      <c r="A204" s="14"/>
      <c r="B204" s="275"/>
      <c r="C204" s="276"/>
      <c r="D204" s="250" t="s">
        <v>178</v>
      </c>
      <c r="E204" s="277" t="s">
        <v>1</v>
      </c>
      <c r="F204" s="278" t="s">
        <v>186</v>
      </c>
      <c r="G204" s="276"/>
      <c r="H204" s="279">
        <v>3</v>
      </c>
      <c r="I204" s="280"/>
      <c r="J204" s="276"/>
      <c r="K204" s="276"/>
      <c r="L204" s="281"/>
      <c r="M204" s="282"/>
      <c r="N204" s="283"/>
      <c r="O204" s="283"/>
      <c r="P204" s="283"/>
      <c r="Q204" s="283"/>
      <c r="R204" s="283"/>
      <c r="S204" s="283"/>
      <c r="T204" s="28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5" t="s">
        <v>178</v>
      </c>
      <c r="AU204" s="285" t="s">
        <v>87</v>
      </c>
      <c r="AV204" s="14" t="s">
        <v>175</v>
      </c>
      <c r="AW204" s="14" t="s">
        <v>36</v>
      </c>
      <c r="AX204" s="14" t="s">
        <v>87</v>
      </c>
      <c r="AY204" s="285" t="s">
        <v>170</v>
      </c>
    </row>
    <row r="205" s="2" customFormat="1" ht="21.75" customHeight="1">
      <c r="A205" s="38"/>
      <c r="B205" s="39"/>
      <c r="C205" s="236" t="s">
        <v>274</v>
      </c>
      <c r="D205" s="236" t="s">
        <v>171</v>
      </c>
      <c r="E205" s="237" t="s">
        <v>647</v>
      </c>
      <c r="F205" s="238" t="s">
        <v>648</v>
      </c>
      <c r="G205" s="239" t="s">
        <v>283</v>
      </c>
      <c r="H205" s="240">
        <v>2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45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175</v>
      </c>
      <c r="AT205" s="248" t="s">
        <v>171</v>
      </c>
      <c r="AU205" s="248" t="s">
        <v>87</v>
      </c>
      <c r="AY205" s="17" t="s">
        <v>170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87</v>
      </c>
      <c r="BK205" s="249">
        <f>ROUND(I205*H205,2)</f>
        <v>0</v>
      </c>
      <c r="BL205" s="17" t="s">
        <v>175</v>
      </c>
      <c r="BM205" s="248" t="s">
        <v>277</v>
      </c>
    </row>
    <row r="206" s="2" customFormat="1">
      <c r="A206" s="38"/>
      <c r="B206" s="39"/>
      <c r="C206" s="40"/>
      <c r="D206" s="250" t="s">
        <v>176</v>
      </c>
      <c r="E206" s="40"/>
      <c r="F206" s="251" t="s">
        <v>645</v>
      </c>
      <c r="G206" s="40"/>
      <c r="H206" s="40"/>
      <c r="I206" s="154"/>
      <c r="J206" s="40"/>
      <c r="K206" s="40"/>
      <c r="L206" s="44"/>
      <c r="M206" s="252"/>
      <c r="N206" s="25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176</v>
      </c>
      <c r="AU206" s="17" t="s">
        <v>87</v>
      </c>
    </row>
    <row r="207" s="12" customFormat="1">
      <c r="A207" s="12"/>
      <c r="B207" s="254"/>
      <c r="C207" s="255"/>
      <c r="D207" s="250" t="s">
        <v>178</v>
      </c>
      <c r="E207" s="256" t="s">
        <v>1</v>
      </c>
      <c r="F207" s="257" t="s">
        <v>238</v>
      </c>
      <c r="G207" s="255"/>
      <c r="H207" s="256" t="s">
        <v>1</v>
      </c>
      <c r="I207" s="258"/>
      <c r="J207" s="255"/>
      <c r="K207" s="255"/>
      <c r="L207" s="259"/>
      <c r="M207" s="260"/>
      <c r="N207" s="261"/>
      <c r="O207" s="261"/>
      <c r="P207" s="261"/>
      <c r="Q207" s="261"/>
      <c r="R207" s="261"/>
      <c r="S207" s="261"/>
      <c r="T207" s="26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63" t="s">
        <v>178</v>
      </c>
      <c r="AU207" s="263" t="s">
        <v>87</v>
      </c>
      <c r="AV207" s="12" t="s">
        <v>87</v>
      </c>
      <c r="AW207" s="12" t="s">
        <v>36</v>
      </c>
      <c r="AX207" s="12" t="s">
        <v>80</v>
      </c>
      <c r="AY207" s="263" t="s">
        <v>170</v>
      </c>
    </row>
    <row r="208" s="13" customFormat="1">
      <c r="A208" s="13"/>
      <c r="B208" s="264"/>
      <c r="C208" s="265"/>
      <c r="D208" s="250" t="s">
        <v>178</v>
      </c>
      <c r="E208" s="266" t="s">
        <v>1</v>
      </c>
      <c r="F208" s="267" t="s">
        <v>89</v>
      </c>
      <c r="G208" s="265"/>
      <c r="H208" s="268">
        <v>2</v>
      </c>
      <c r="I208" s="269"/>
      <c r="J208" s="265"/>
      <c r="K208" s="265"/>
      <c r="L208" s="270"/>
      <c r="M208" s="271"/>
      <c r="N208" s="272"/>
      <c r="O208" s="272"/>
      <c r="P208" s="272"/>
      <c r="Q208" s="272"/>
      <c r="R208" s="272"/>
      <c r="S208" s="272"/>
      <c r="T208" s="27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4" t="s">
        <v>178</v>
      </c>
      <c r="AU208" s="274" t="s">
        <v>87</v>
      </c>
      <c r="AV208" s="13" t="s">
        <v>89</v>
      </c>
      <c r="AW208" s="13" t="s">
        <v>36</v>
      </c>
      <c r="AX208" s="13" t="s">
        <v>80</v>
      </c>
      <c r="AY208" s="274" t="s">
        <v>170</v>
      </c>
    </row>
    <row r="209" s="14" customFormat="1">
      <c r="A209" s="14"/>
      <c r="B209" s="275"/>
      <c r="C209" s="276"/>
      <c r="D209" s="250" t="s">
        <v>178</v>
      </c>
      <c r="E209" s="277" t="s">
        <v>1</v>
      </c>
      <c r="F209" s="278" t="s">
        <v>186</v>
      </c>
      <c r="G209" s="276"/>
      <c r="H209" s="279">
        <v>2</v>
      </c>
      <c r="I209" s="280"/>
      <c r="J209" s="276"/>
      <c r="K209" s="276"/>
      <c r="L209" s="281"/>
      <c r="M209" s="282"/>
      <c r="N209" s="283"/>
      <c r="O209" s="283"/>
      <c r="P209" s="283"/>
      <c r="Q209" s="283"/>
      <c r="R209" s="283"/>
      <c r="S209" s="283"/>
      <c r="T209" s="28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5" t="s">
        <v>178</v>
      </c>
      <c r="AU209" s="285" t="s">
        <v>87</v>
      </c>
      <c r="AV209" s="14" t="s">
        <v>175</v>
      </c>
      <c r="AW209" s="14" t="s">
        <v>36</v>
      </c>
      <c r="AX209" s="14" t="s">
        <v>87</v>
      </c>
      <c r="AY209" s="285" t="s">
        <v>170</v>
      </c>
    </row>
    <row r="210" s="2" customFormat="1" ht="16.5" customHeight="1">
      <c r="A210" s="38"/>
      <c r="B210" s="39"/>
      <c r="C210" s="236" t="s">
        <v>236</v>
      </c>
      <c r="D210" s="236" t="s">
        <v>171</v>
      </c>
      <c r="E210" s="237" t="s">
        <v>649</v>
      </c>
      <c r="F210" s="238" t="s">
        <v>650</v>
      </c>
      <c r="G210" s="239" t="s">
        <v>283</v>
      </c>
      <c r="H210" s="240">
        <v>8</v>
      </c>
      <c r="I210" s="241"/>
      <c r="J210" s="242">
        <f>ROUND(I210*H210,2)</f>
        <v>0</v>
      </c>
      <c r="K210" s="243"/>
      <c r="L210" s="44"/>
      <c r="M210" s="244" t="s">
        <v>1</v>
      </c>
      <c r="N210" s="245" t="s">
        <v>45</v>
      </c>
      <c r="O210" s="91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8" t="s">
        <v>175</v>
      </c>
      <c r="AT210" s="248" t="s">
        <v>171</v>
      </c>
      <c r="AU210" s="248" t="s">
        <v>87</v>
      </c>
      <c r="AY210" s="17" t="s">
        <v>170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7" t="s">
        <v>87</v>
      </c>
      <c r="BK210" s="249">
        <f>ROUND(I210*H210,2)</f>
        <v>0</v>
      </c>
      <c r="BL210" s="17" t="s">
        <v>175</v>
      </c>
      <c r="BM210" s="248" t="s">
        <v>284</v>
      </c>
    </row>
    <row r="211" s="2" customFormat="1">
      <c r="A211" s="38"/>
      <c r="B211" s="39"/>
      <c r="C211" s="40"/>
      <c r="D211" s="250" t="s">
        <v>176</v>
      </c>
      <c r="E211" s="40"/>
      <c r="F211" s="251" t="s">
        <v>651</v>
      </c>
      <c r="G211" s="40"/>
      <c r="H211" s="40"/>
      <c r="I211" s="154"/>
      <c r="J211" s="40"/>
      <c r="K211" s="40"/>
      <c r="L211" s="44"/>
      <c r="M211" s="252"/>
      <c r="N211" s="25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176</v>
      </c>
      <c r="AU211" s="17" t="s">
        <v>87</v>
      </c>
    </row>
    <row r="212" s="12" customFormat="1">
      <c r="A212" s="12"/>
      <c r="B212" s="254"/>
      <c r="C212" s="255"/>
      <c r="D212" s="250" t="s">
        <v>178</v>
      </c>
      <c r="E212" s="256" t="s">
        <v>1</v>
      </c>
      <c r="F212" s="257" t="s">
        <v>652</v>
      </c>
      <c r="G212" s="255"/>
      <c r="H212" s="256" t="s">
        <v>1</v>
      </c>
      <c r="I212" s="258"/>
      <c r="J212" s="255"/>
      <c r="K212" s="255"/>
      <c r="L212" s="259"/>
      <c r="M212" s="260"/>
      <c r="N212" s="261"/>
      <c r="O212" s="261"/>
      <c r="P212" s="261"/>
      <c r="Q212" s="261"/>
      <c r="R212" s="261"/>
      <c r="S212" s="261"/>
      <c r="T212" s="26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63" t="s">
        <v>178</v>
      </c>
      <c r="AU212" s="263" t="s">
        <v>87</v>
      </c>
      <c r="AV212" s="12" t="s">
        <v>87</v>
      </c>
      <c r="AW212" s="12" t="s">
        <v>36</v>
      </c>
      <c r="AX212" s="12" t="s">
        <v>80</v>
      </c>
      <c r="AY212" s="263" t="s">
        <v>170</v>
      </c>
    </row>
    <row r="213" s="12" customFormat="1">
      <c r="A213" s="12"/>
      <c r="B213" s="254"/>
      <c r="C213" s="255"/>
      <c r="D213" s="250" t="s">
        <v>178</v>
      </c>
      <c r="E213" s="256" t="s">
        <v>1</v>
      </c>
      <c r="F213" s="257" t="s">
        <v>653</v>
      </c>
      <c r="G213" s="255"/>
      <c r="H213" s="256" t="s">
        <v>1</v>
      </c>
      <c r="I213" s="258"/>
      <c r="J213" s="255"/>
      <c r="K213" s="255"/>
      <c r="L213" s="259"/>
      <c r="M213" s="260"/>
      <c r="N213" s="261"/>
      <c r="O213" s="261"/>
      <c r="P213" s="261"/>
      <c r="Q213" s="261"/>
      <c r="R213" s="261"/>
      <c r="S213" s="261"/>
      <c r="T213" s="26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63" t="s">
        <v>178</v>
      </c>
      <c r="AU213" s="263" t="s">
        <v>87</v>
      </c>
      <c r="AV213" s="12" t="s">
        <v>87</v>
      </c>
      <c r="AW213" s="12" t="s">
        <v>36</v>
      </c>
      <c r="AX213" s="12" t="s">
        <v>80</v>
      </c>
      <c r="AY213" s="263" t="s">
        <v>170</v>
      </c>
    </row>
    <row r="214" s="13" customFormat="1">
      <c r="A214" s="13"/>
      <c r="B214" s="264"/>
      <c r="C214" s="265"/>
      <c r="D214" s="250" t="s">
        <v>178</v>
      </c>
      <c r="E214" s="266" t="s">
        <v>1</v>
      </c>
      <c r="F214" s="267" t="s">
        <v>200</v>
      </c>
      <c r="G214" s="265"/>
      <c r="H214" s="268">
        <v>6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4" t="s">
        <v>178</v>
      </c>
      <c r="AU214" s="274" t="s">
        <v>87</v>
      </c>
      <c r="AV214" s="13" t="s">
        <v>89</v>
      </c>
      <c r="AW214" s="13" t="s">
        <v>36</v>
      </c>
      <c r="AX214" s="13" t="s">
        <v>80</v>
      </c>
      <c r="AY214" s="274" t="s">
        <v>170</v>
      </c>
    </row>
    <row r="215" s="12" customFormat="1">
      <c r="A215" s="12"/>
      <c r="B215" s="254"/>
      <c r="C215" s="255"/>
      <c r="D215" s="250" t="s">
        <v>178</v>
      </c>
      <c r="E215" s="256" t="s">
        <v>1</v>
      </c>
      <c r="F215" s="257" t="s">
        <v>654</v>
      </c>
      <c r="G215" s="255"/>
      <c r="H215" s="256" t="s">
        <v>1</v>
      </c>
      <c r="I215" s="258"/>
      <c r="J215" s="255"/>
      <c r="K215" s="255"/>
      <c r="L215" s="259"/>
      <c r="M215" s="260"/>
      <c r="N215" s="261"/>
      <c r="O215" s="261"/>
      <c r="P215" s="261"/>
      <c r="Q215" s="261"/>
      <c r="R215" s="261"/>
      <c r="S215" s="261"/>
      <c r="T215" s="26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63" t="s">
        <v>178</v>
      </c>
      <c r="AU215" s="263" t="s">
        <v>87</v>
      </c>
      <c r="AV215" s="12" t="s">
        <v>87</v>
      </c>
      <c r="AW215" s="12" t="s">
        <v>36</v>
      </c>
      <c r="AX215" s="12" t="s">
        <v>80</v>
      </c>
      <c r="AY215" s="263" t="s">
        <v>170</v>
      </c>
    </row>
    <row r="216" s="13" customFormat="1">
      <c r="A216" s="13"/>
      <c r="B216" s="264"/>
      <c r="C216" s="265"/>
      <c r="D216" s="250" t="s">
        <v>178</v>
      </c>
      <c r="E216" s="266" t="s">
        <v>1</v>
      </c>
      <c r="F216" s="267" t="s">
        <v>89</v>
      </c>
      <c r="G216" s="265"/>
      <c r="H216" s="268">
        <v>2</v>
      </c>
      <c r="I216" s="269"/>
      <c r="J216" s="265"/>
      <c r="K216" s="265"/>
      <c r="L216" s="270"/>
      <c r="M216" s="271"/>
      <c r="N216" s="272"/>
      <c r="O216" s="272"/>
      <c r="P216" s="272"/>
      <c r="Q216" s="272"/>
      <c r="R216" s="272"/>
      <c r="S216" s="272"/>
      <c r="T216" s="27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4" t="s">
        <v>178</v>
      </c>
      <c r="AU216" s="274" t="s">
        <v>87</v>
      </c>
      <c r="AV216" s="13" t="s">
        <v>89</v>
      </c>
      <c r="AW216" s="13" t="s">
        <v>36</v>
      </c>
      <c r="AX216" s="13" t="s">
        <v>80</v>
      </c>
      <c r="AY216" s="274" t="s">
        <v>170</v>
      </c>
    </row>
    <row r="217" s="14" customFormat="1">
      <c r="A217" s="14"/>
      <c r="B217" s="275"/>
      <c r="C217" s="276"/>
      <c r="D217" s="250" t="s">
        <v>178</v>
      </c>
      <c r="E217" s="277" t="s">
        <v>1</v>
      </c>
      <c r="F217" s="278" t="s">
        <v>186</v>
      </c>
      <c r="G217" s="276"/>
      <c r="H217" s="279">
        <v>8</v>
      </c>
      <c r="I217" s="280"/>
      <c r="J217" s="276"/>
      <c r="K217" s="276"/>
      <c r="L217" s="281"/>
      <c r="M217" s="282"/>
      <c r="N217" s="283"/>
      <c r="O217" s="283"/>
      <c r="P217" s="283"/>
      <c r="Q217" s="283"/>
      <c r="R217" s="283"/>
      <c r="S217" s="283"/>
      <c r="T217" s="28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85" t="s">
        <v>178</v>
      </c>
      <c r="AU217" s="285" t="s">
        <v>87</v>
      </c>
      <c r="AV217" s="14" t="s">
        <v>175</v>
      </c>
      <c r="AW217" s="14" t="s">
        <v>36</v>
      </c>
      <c r="AX217" s="14" t="s">
        <v>87</v>
      </c>
      <c r="AY217" s="285" t="s">
        <v>170</v>
      </c>
    </row>
    <row r="218" s="2" customFormat="1" ht="16.5" customHeight="1">
      <c r="A218" s="38"/>
      <c r="B218" s="39"/>
      <c r="C218" s="236" t="s">
        <v>469</v>
      </c>
      <c r="D218" s="236" t="s">
        <v>171</v>
      </c>
      <c r="E218" s="237" t="s">
        <v>655</v>
      </c>
      <c r="F218" s="238" t="s">
        <v>656</v>
      </c>
      <c r="G218" s="239" t="s">
        <v>283</v>
      </c>
      <c r="H218" s="240">
        <v>3</v>
      </c>
      <c r="I218" s="241"/>
      <c r="J218" s="242">
        <f>ROUND(I218*H218,2)</f>
        <v>0</v>
      </c>
      <c r="K218" s="243"/>
      <c r="L218" s="44"/>
      <c r="M218" s="244" t="s">
        <v>1</v>
      </c>
      <c r="N218" s="245" t="s">
        <v>45</v>
      </c>
      <c r="O218" s="91"/>
      <c r="P218" s="246">
        <f>O218*H218</f>
        <v>0</v>
      </c>
      <c r="Q218" s="246">
        <v>0</v>
      </c>
      <c r="R218" s="246">
        <f>Q218*H218</f>
        <v>0</v>
      </c>
      <c r="S218" s="246">
        <v>0</v>
      </c>
      <c r="T218" s="24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175</v>
      </c>
      <c r="AT218" s="248" t="s">
        <v>171</v>
      </c>
      <c r="AU218" s="248" t="s">
        <v>87</v>
      </c>
      <c r="AY218" s="17" t="s">
        <v>170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87</v>
      </c>
      <c r="BK218" s="249">
        <f>ROUND(I218*H218,2)</f>
        <v>0</v>
      </c>
      <c r="BL218" s="17" t="s">
        <v>175</v>
      </c>
      <c r="BM218" s="248" t="s">
        <v>472</v>
      </c>
    </row>
    <row r="219" s="2" customFormat="1">
      <c r="A219" s="38"/>
      <c r="B219" s="39"/>
      <c r="C219" s="40"/>
      <c r="D219" s="250" t="s">
        <v>176</v>
      </c>
      <c r="E219" s="40"/>
      <c r="F219" s="251" t="s">
        <v>651</v>
      </c>
      <c r="G219" s="40"/>
      <c r="H219" s="40"/>
      <c r="I219" s="154"/>
      <c r="J219" s="40"/>
      <c r="K219" s="40"/>
      <c r="L219" s="44"/>
      <c r="M219" s="252"/>
      <c r="N219" s="25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176</v>
      </c>
      <c r="AU219" s="17" t="s">
        <v>87</v>
      </c>
    </row>
    <row r="220" s="12" customFormat="1">
      <c r="A220" s="12"/>
      <c r="B220" s="254"/>
      <c r="C220" s="255"/>
      <c r="D220" s="250" t="s">
        <v>178</v>
      </c>
      <c r="E220" s="256" t="s">
        <v>1</v>
      </c>
      <c r="F220" s="257" t="s">
        <v>657</v>
      </c>
      <c r="G220" s="255"/>
      <c r="H220" s="256" t="s">
        <v>1</v>
      </c>
      <c r="I220" s="258"/>
      <c r="J220" s="255"/>
      <c r="K220" s="255"/>
      <c r="L220" s="259"/>
      <c r="M220" s="260"/>
      <c r="N220" s="261"/>
      <c r="O220" s="261"/>
      <c r="P220" s="261"/>
      <c r="Q220" s="261"/>
      <c r="R220" s="261"/>
      <c r="S220" s="261"/>
      <c r="T220" s="26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63" t="s">
        <v>178</v>
      </c>
      <c r="AU220" s="263" t="s">
        <v>87</v>
      </c>
      <c r="AV220" s="12" t="s">
        <v>87</v>
      </c>
      <c r="AW220" s="12" t="s">
        <v>36</v>
      </c>
      <c r="AX220" s="12" t="s">
        <v>80</v>
      </c>
      <c r="AY220" s="263" t="s">
        <v>170</v>
      </c>
    </row>
    <row r="221" s="13" customFormat="1">
      <c r="A221" s="13"/>
      <c r="B221" s="264"/>
      <c r="C221" s="265"/>
      <c r="D221" s="250" t="s">
        <v>178</v>
      </c>
      <c r="E221" s="266" t="s">
        <v>1</v>
      </c>
      <c r="F221" s="267" t="s">
        <v>197</v>
      </c>
      <c r="G221" s="265"/>
      <c r="H221" s="268">
        <v>3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4" t="s">
        <v>178</v>
      </c>
      <c r="AU221" s="274" t="s">
        <v>87</v>
      </c>
      <c r="AV221" s="13" t="s">
        <v>89</v>
      </c>
      <c r="AW221" s="13" t="s">
        <v>36</v>
      </c>
      <c r="AX221" s="13" t="s">
        <v>80</v>
      </c>
      <c r="AY221" s="274" t="s">
        <v>170</v>
      </c>
    </row>
    <row r="222" s="14" customFormat="1">
      <c r="A222" s="14"/>
      <c r="B222" s="275"/>
      <c r="C222" s="276"/>
      <c r="D222" s="250" t="s">
        <v>178</v>
      </c>
      <c r="E222" s="277" t="s">
        <v>1</v>
      </c>
      <c r="F222" s="278" t="s">
        <v>186</v>
      </c>
      <c r="G222" s="276"/>
      <c r="H222" s="279">
        <v>3</v>
      </c>
      <c r="I222" s="280"/>
      <c r="J222" s="276"/>
      <c r="K222" s="276"/>
      <c r="L222" s="281"/>
      <c r="M222" s="282"/>
      <c r="N222" s="283"/>
      <c r="O222" s="283"/>
      <c r="P222" s="283"/>
      <c r="Q222" s="283"/>
      <c r="R222" s="283"/>
      <c r="S222" s="283"/>
      <c r="T222" s="28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5" t="s">
        <v>178</v>
      </c>
      <c r="AU222" s="285" t="s">
        <v>87</v>
      </c>
      <c r="AV222" s="14" t="s">
        <v>175</v>
      </c>
      <c r="AW222" s="14" t="s">
        <v>36</v>
      </c>
      <c r="AX222" s="14" t="s">
        <v>87</v>
      </c>
      <c r="AY222" s="285" t="s">
        <v>170</v>
      </c>
    </row>
    <row r="223" s="11" customFormat="1" ht="25.92" customHeight="1">
      <c r="A223" s="11"/>
      <c r="B223" s="222"/>
      <c r="C223" s="223"/>
      <c r="D223" s="224" t="s">
        <v>79</v>
      </c>
      <c r="E223" s="225" t="s">
        <v>256</v>
      </c>
      <c r="F223" s="225" t="s">
        <v>313</v>
      </c>
      <c r="G223" s="223"/>
      <c r="H223" s="223"/>
      <c r="I223" s="226"/>
      <c r="J223" s="227">
        <f>BK223</f>
        <v>0</v>
      </c>
      <c r="K223" s="223"/>
      <c r="L223" s="228"/>
      <c r="M223" s="229"/>
      <c r="N223" s="230"/>
      <c r="O223" s="230"/>
      <c r="P223" s="231">
        <f>SUM(P224:P233)</f>
        <v>0</v>
      </c>
      <c r="Q223" s="230"/>
      <c r="R223" s="231">
        <f>SUM(R224:R233)</f>
        <v>0</v>
      </c>
      <c r="S223" s="230"/>
      <c r="T223" s="232">
        <f>SUM(T224:T233)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233" t="s">
        <v>87</v>
      </c>
      <c r="AT223" s="234" t="s">
        <v>79</v>
      </c>
      <c r="AU223" s="234" t="s">
        <v>80</v>
      </c>
      <c r="AY223" s="233" t="s">
        <v>170</v>
      </c>
      <c r="BK223" s="235">
        <f>SUM(BK224:BK233)</f>
        <v>0</v>
      </c>
    </row>
    <row r="224" s="2" customFormat="1" ht="21.75" customHeight="1">
      <c r="A224" s="38"/>
      <c r="B224" s="39"/>
      <c r="C224" s="236" t="s">
        <v>247</v>
      </c>
      <c r="D224" s="236" t="s">
        <v>171</v>
      </c>
      <c r="E224" s="237" t="s">
        <v>658</v>
      </c>
      <c r="F224" s="238" t="s">
        <v>659</v>
      </c>
      <c r="G224" s="239" t="s">
        <v>269</v>
      </c>
      <c r="H224" s="240">
        <v>16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45</v>
      </c>
      <c r="O224" s="91"/>
      <c r="P224" s="246">
        <f>O224*H224</f>
        <v>0</v>
      </c>
      <c r="Q224" s="246">
        <v>0</v>
      </c>
      <c r="R224" s="246">
        <f>Q224*H224</f>
        <v>0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175</v>
      </c>
      <c r="AT224" s="248" t="s">
        <v>171</v>
      </c>
      <c r="AU224" s="248" t="s">
        <v>87</v>
      </c>
      <c r="AY224" s="17" t="s">
        <v>170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87</v>
      </c>
      <c r="BK224" s="249">
        <f>ROUND(I224*H224,2)</f>
        <v>0</v>
      </c>
      <c r="BL224" s="17" t="s">
        <v>175</v>
      </c>
      <c r="BM224" s="248" t="s">
        <v>478</v>
      </c>
    </row>
    <row r="225" s="2" customFormat="1">
      <c r="A225" s="38"/>
      <c r="B225" s="39"/>
      <c r="C225" s="40"/>
      <c r="D225" s="250" t="s">
        <v>176</v>
      </c>
      <c r="E225" s="40"/>
      <c r="F225" s="251" t="s">
        <v>660</v>
      </c>
      <c r="G225" s="40"/>
      <c r="H225" s="40"/>
      <c r="I225" s="154"/>
      <c r="J225" s="40"/>
      <c r="K225" s="40"/>
      <c r="L225" s="44"/>
      <c r="M225" s="252"/>
      <c r="N225" s="25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176</v>
      </c>
      <c r="AU225" s="17" t="s">
        <v>87</v>
      </c>
    </row>
    <row r="226" s="12" customFormat="1">
      <c r="A226" s="12"/>
      <c r="B226" s="254"/>
      <c r="C226" s="255"/>
      <c r="D226" s="250" t="s">
        <v>178</v>
      </c>
      <c r="E226" s="256" t="s">
        <v>1</v>
      </c>
      <c r="F226" s="257" t="s">
        <v>238</v>
      </c>
      <c r="G226" s="255"/>
      <c r="H226" s="256" t="s">
        <v>1</v>
      </c>
      <c r="I226" s="258"/>
      <c r="J226" s="255"/>
      <c r="K226" s="255"/>
      <c r="L226" s="259"/>
      <c r="M226" s="260"/>
      <c r="N226" s="261"/>
      <c r="O226" s="261"/>
      <c r="P226" s="261"/>
      <c r="Q226" s="261"/>
      <c r="R226" s="261"/>
      <c r="S226" s="261"/>
      <c r="T226" s="26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63" t="s">
        <v>178</v>
      </c>
      <c r="AU226" s="263" t="s">
        <v>87</v>
      </c>
      <c r="AV226" s="12" t="s">
        <v>87</v>
      </c>
      <c r="AW226" s="12" t="s">
        <v>36</v>
      </c>
      <c r="AX226" s="12" t="s">
        <v>80</v>
      </c>
      <c r="AY226" s="263" t="s">
        <v>170</v>
      </c>
    </row>
    <row r="227" s="13" customFormat="1">
      <c r="A227" s="13"/>
      <c r="B227" s="264"/>
      <c r="C227" s="265"/>
      <c r="D227" s="250" t="s">
        <v>178</v>
      </c>
      <c r="E227" s="266" t="s">
        <v>1</v>
      </c>
      <c r="F227" s="267" t="s">
        <v>661</v>
      </c>
      <c r="G227" s="265"/>
      <c r="H227" s="268">
        <v>16</v>
      </c>
      <c r="I227" s="269"/>
      <c r="J227" s="265"/>
      <c r="K227" s="265"/>
      <c r="L227" s="270"/>
      <c r="M227" s="271"/>
      <c r="N227" s="272"/>
      <c r="O227" s="272"/>
      <c r="P227" s="272"/>
      <c r="Q227" s="272"/>
      <c r="R227" s="272"/>
      <c r="S227" s="272"/>
      <c r="T227" s="27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4" t="s">
        <v>178</v>
      </c>
      <c r="AU227" s="274" t="s">
        <v>87</v>
      </c>
      <c r="AV227" s="13" t="s">
        <v>89</v>
      </c>
      <c r="AW227" s="13" t="s">
        <v>36</v>
      </c>
      <c r="AX227" s="13" t="s">
        <v>80</v>
      </c>
      <c r="AY227" s="274" t="s">
        <v>170</v>
      </c>
    </row>
    <row r="228" s="14" customFormat="1">
      <c r="A228" s="14"/>
      <c r="B228" s="275"/>
      <c r="C228" s="276"/>
      <c r="D228" s="250" t="s">
        <v>178</v>
      </c>
      <c r="E228" s="277" t="s">
        <v>1</v>
      </c>
      <c r="F228" s="278" t="s">
        <v>186</v>
      </c>
      <c r="G228" s="276"/>
      <c r="H228" s="279">
        <v>16</v>
      </c>
      <c r="I228" s="280"/>
      <c r="J228" s="276"/>
      <c r="K228" s="276"/>
      <c r="L228" s="281"/>
      <c r="M228" s="282"/>
      <c r="N228" s="283"/>
      <c r="O228" s="283"/>
      <c r="P228" s="283"/>
      <c r="Q228" s="283"/>
      <c r="R228" s="283"/>
      <c r="S228" s="283"/>
      <c r="T228" s="28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5" t="s">
        <v>178</v>
      </c>
      <c r="AU228" s="285" t="s">
        <v>87</v>
      </c>
      <c r="AV228" s="14" t="s">
        <v>175</v>
      </c>
      <c r="AW228" s="14" t="s">
        <v>36</v>
      </c>
      <c r="AX228" s="14" t="s">
        <v>87</v>
      </c>
      <c r="AY228" s="285" t="s">
        <v>170</v>
      </c>
    </row>
    <row r="229" s="2" customFormat="1" ht="21.75" customHeight="1">
      <c r="A229" s="38"/>
      <c r="B229" s="39"/>
      <c r="C229" s="236" t="s">
        <v>8</v>
      </c>
      <c r="D229" s="236" t="s">
        <v>171</v>
      </c>
      <c r="E229" s="237" t="s">
        <v>662</v>
      </c>
      <c r="F229" s="238" t="s">
        <v>663</v>
      </c>
      <c r="G229" s="239" t="s">
        <v>269</v>
      </c>
      <c r="H229" s="240">
        <v>4</v>
      </c>
      <c r="I229" s="241"/>
      <c r="J229" s="242">
        <f>ROUND(I229*H229,2)</f>
        <v>0</v>
      </c>
      <c r="K229" s="243"/>
      <c r="L229" s="44"/>
      <c r="M229" s="244" t="s">
        <v>1</v>
      </c>
      <c r="N229" s="245" t="s">
        <v>45</v>
      </c>
      <c r="O229" s="91"/>
      <c r="P229" s="246">
        <f>O229*H229</f>
        <v>0</v>
      </c>
      <c r="Q229" s="246">
        <v>0</v>
      </c>
      <c r="R229" s="246">
        <f>Q229*H229</f>
        <v>0</v>
      </c>
      <c r="S229" s="246">
        <v>0</v>
      </c>
      <c r="T229" s="24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8" t="s">
        <v>175</v>
      </c>
      <c r="AT229" s="248" t="s">
        <v>171</v>
      </c>
      <c r="AU229" s="248" t="s">
        <v>87</v>
      </c>
      <c r="AY229" s="17" t="s">
        <v>170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7" t="s">
        <v>87</v>
      </c>
      <c r="BK229" s="249">
        <f>ROUND(I229*H229,2)</f>
        <v>0</v>
      </c>
      <c r="BL229" s="17" t="s">
        <v>175</v>
      </c>
      <c r="BM229" s="248" t="s">
        <v>482</v>
      </c>
    </row>
    <row r="230" s="2" customFormat="1">
      <c r="A230" s="38"/>
      <c r="B230" s="39"/>
      <c r="C230" s="40"/>
      <c r="D230" s="250" t="s">
        <v>176</v>
      </c>
      <c r="E230" s="40"/>
      <c r="F230" s="251" t="s">
        <v>664</v>
      </c>
      <c r="G230" s="40"/>
      <c r="H230" s="40"/>
      <c r="I230" s="154"/>
      <c r="J230" s="40"/>
      <c r="K230" s="40"/>
      <c r="L230" s="44"/>
      <c r="M230" s="252"/>
      <c r="N230" s="25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176</v>
      </c>
      <c r="AU230" s="17" t="s">
        <v>87</v>
      </c>
    </row>
    <row r="231" s="12" customFormat="1">
      <c r="A231" s="12"/>
      <c r="B231" s="254"/>
      <c r="C231" s="255"/>
      <c r="D231" s="250" t="s">
        <v>178</v>
      </c>
      <c r="E231" s="256" t="s">
        <v>1</v>
      </c>
      <c r="F231" s="257" t="s">
        <v>238</v>
      </c>
      <c r="G231" s="255"/>
      <c r="H231" s="256" t="s">
        <v>1</v>
      </c>
      <c r="I231" s="258"/>
      <c r="J231" s="255"/>
      <c r="K231" s="255"/>
      <c r="L231" s="259"/>
      <c r="M231" s="260"/>
      <c r="N231" s="261"/>
      <c r="O231" s="261"/>
      <c r="P231" s="261"/>
      <c r="Q231" s="261"/>
      <c r="R231" s="261"/>
      <c r="S231" s="261"/>
      <c r="T231" s="26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63" t="s">
        <v>178</v>
      </c>
      <c r="AU231" s="263" t="s">
        <v>87</v>
      </c>
      <c r="AV231" s="12" t="s">
        <v>87</v>
      </c>
      <c r="AW231" s="12" t="s">
        <v>36</v>
      </c>
      <c r="AX231" s="12" t="s">
        <v>80</v>
      </c>
      <c r="AY231" s="263" t="s">
        <v>170</v>
      </c>
    </row>
    <row r="232" s="13" customFormat="1">
      <c r="A232" s="13"/>
      <c r="B232" s="264"/>
      <c r="C232" s="265"/>
      <c r="D232" s="250" t="s">
        <v>178</v>
      </c>
      <c r="E232" s="266" t="s">
        <v>1</v>
      </c>
      <c r="F232" s="267" t="s">
        <v>665</v>
      </c>
      <c r="G232" s="265"/>
      <c r="H232" s="268">
        <v>4</v>
      </c>
      <c r="I232" s="269"/>
      <c r="J232" s="265"/>
      <c r="K232" s="265"/>
      <c r="L232" s="270"/>
      <c r="M232" s="271"/>
      <c r="N232" s="272"/>
      <c r="O232" s="272"/>
      <c r="P232" s="272"/>
      <c r="Q232" s="272"/>
      <c r="R232" s="272"/>
      <c r="S232" s="272"/>
      <c r="T232" s="27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4" t="s">
        <v>178</v>
      </c>
      <c r="AU232" s="274" t="s">
        <v>87</v>
      </c>
      <c r="AV232" s="13" t="s">
        <v>89</v>
      </c>
      <c r="AW232" s="13" t="s">
        <v>36</v>
      </c>
      <c r="AX232" s="13" t="s">
        <v>80</v>
      </c>
      <c r="AY232" s="274" t="s">
        <v>170</v>
      </c>
    </row>
    <row r="233" s="14" customFormat="1">
      <c r="A233" s="14"/>
      <c r="B233" s="275"/>
      <c r="C233" s="276"/>
      <c r="D233" s="250" t="s">
        <v>178</v>
      </c>
      <c r="E233" s="277" t="s">
        <v>1</v>
      </c>
      <c r="F233" s="278" t="s">
        <v>186</v>
      </c>
      <c r="G233" s="276"/>
      <c r="H233" s="279">
        <v>4</v>
      </c>
      <c r="I233" s="280"/>
      <c r="J233" s="276"/>
      <c r="K233" s="276"/>
      <c r="L233" s="281"/>
      <c r="M233" s="286"/>
      <c r="N233" s="287"/>
      <c r="O233" s="287"/>
      <c r="P233" s="287"/>
      <c r="Q233" s="287"/>
      <c r="R233" s="287"/>
      <c r="S233" s="287"/>
      <c r="T233" s="28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85" t="s">
        <v>178</v>
      </c>
      <c r="AU233" s="285" t="s">
        <v>87</v>
      </c>
      <c r="AV233" s="14" t="s">
        <v>175</v>
      </c>
      <c r="AW233" s="14" t="s">
        <v>36</v>
      </c>
      <c r="AX233" s="14" t="s">
        <v>87</v>
      </c>
      <c r="AY233" s="285" t="s">
        <v>170</v>
      </c>
    </row>
    <row r="234" s="2" customFormat="1" ht="6.96" customHeight="1">
      <c r="A234" s="38"/>
      <c r="B234" s="66"/>
      <c r="C234" s="67"/>
      <c r="D234" s="67"/>
      <c r="E234" s="67"/>
      <c r="F234" s="67"/>
      <c r="G234" s="67"/>
      <c r="H234" s="67"/>
      <c r="I234" s="192"/>
      <c r="J234" s="67"/>
      <c r="K234" s="67"/>
      <c r="L234" s="44"/>
      <c r="M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</row>
  </sheetData>
  <sheetProtection sheet="1" autoFilter="0" formatColumns="0" formatRows="0" objects="1" scenarios="1" spinCount="100000" saltValue="ezd+uN/czJPkxnSrDqtSn6O7Mi+q3glJqGUu+E1eeyd9uztvFd0HW32tyVjql2ShkbzLoIexBwGyt0kRq5dsOA==" hashValue="wexMYM/U1uTYmCxRE/K2K8gJp06vPX9KR1Xi1bB5MnctdK8HGNQsWGtc9kKG2J0IyHiYvLtoDhlMgdHqBmkFeg==" algorithmName="SHA-512" password="CC35"/>
  <autoFilter ref="C125:K2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145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146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147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666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23. 3. 2021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6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39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40</v>
      </c>
      <c r="E32" s="38"/>
      <c r="F32" s="38"/>
      <c r="G32" s="38"/>
      <c r="H32" s="38"/>
      <c r="I32" s="154"/>
      <c r="J32" s="166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42</v>
      </c>
      <c r="G34" s="38"/>
      <c r="H34" s="38"/>
      <c r="I34" s="168" t="s">
        <v>41</v>
      </c>
      <c r="J34" s="167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44</v>
      </c>
      <c r="E35" s="152" t="s">
        <v>45</v>
      </c>
      <c r="F35" s="170">
        <f>ROUND((SUM(BE122:BE158)),  2)</f>
        <v>0</v>
      </c>
      <c r="G35" s="38"/>
      <c r="H35" s="38"/>
      <c r="I35" s="171">
        <v>0.20999999999999999</v>
      </c>
      <c r="J35" s="170">
        <f>ROUND(((SUM(BE122:BE158))*I35),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46</v>
      </c>
      <c r="F36" s="170">
        <f>ROUND((SUM(BF122:BF158)),  2)</f>
        <v>0</v>
      </c>
      <c r="G36" s="38"/>
      <c r="H36" s="38"/>
      <c r="I36" s="171">
        <v>0.14999999999999999</v>
      </c>
      <c r="J36" s="170">
        <f>ROUND(((SUM(BF122:BF158))*I36),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47</v>
      </c>
      <c r="F37" s="170">
        <f>ROUND((SUM(BG122:BG158)),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48</v>
      </c>
      <c r="F38" s="170">
        <f>ROUND((SUM(BH122:BH158)),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49</v>
      </c>
      <c r="F39" s="170">
        <f>ROUND((SUM(BI122:BI158)),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50</v>
      </c>
      <c r="E41" s="174"/>
      <c r="F41" s="174"/>
      <c r="G41" s="175" t="s">
        <v>51</v>
      </c>
      <c r="H41" s="176" t="s">
        <v>52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145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146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147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SO.101.6 - Dopravní značení a zařízení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Litomyšl</v>
      </c>
      <c r="G91" s="40"/>
      <c r="H91" s="40"/>
      <c r="I91" s="156" t="s">
        <v>22</v>
      </c>
      <c r="J91" s="79" t="str">
        <f>IF(J14="","",J14)</f>
        <v>23. 3. 2021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Město Litomyšl</v>
      </c>
      <c r="G93" s="40"/>
      <c r="H93" s="40"/>
      <c r="I93" s="156" t="s">
        <v>32</v>
      </c>
      <c r="J93" s="36" t="str">
        <f>E23</f>
        <v>K I P spol. s r. 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150</v>
      </c>
      <c r="D96" s="198"/>
      <c r="E96" s="198"/>
      <c r="F96" s="198"/>
      <c r="G96" s="198"/>
      <c r="H96" s="198"/>
      <c r="I96" s="199"/>
      <c r="J96" s="200" t="s">
        <v>151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152</v>
      </c>
      <c r="D98" s="40"/>
      <c r="E98" s="40"/>
      <c r="F98" s="40"/>
      <c r="G98" s="40"/>
      <c r="H98" s="40"/>
      <c r="I98" s="154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153</v>
      </c>
    </row>
    <row r="99" s="9" customFormat="1" ht="24.96" customHeight="1">
      <c r="A99" s="9"/>
      <c r="B99" s="202"/>
      <c r="C99" s="203"/>
      <c r="D99" s="204" t="s">
        <v>667</v>
      </c>
      <c r="E99" s="205"/>
      <c r="F99" s="205"/>
      <c r="G99" s="205"/>
      <c r="H99" s="205"/>
      <c r="I99" s="206"/>
      <c r="J99" s="207">
        <f>J123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2"/>
      <c r="C100" s="203"/>
      <c r="D100" s="204" t="s">
        <v>288</v>
      </c>
      <c r="E100" s="205"/>
      <c r="F100" s="205"/>
      <c r="G100" s="205"/>
      <c r="H100" s="205"/>
      <c r="I100" s="206"/>
      <c r="J100" s="207">
        <f>J129</f>
        <v>0</v>
      </c>
      <c r="K100" s="203"/>
      <c r="L100" s="20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2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5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157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3.25" customHeight="1">
      <c r="A110" s="38"/>
      <c r="B110" s="39"/>
      <c r="C110" s="40"/>
      <c r="D110" s="40"/>
      <c r="E110" s="196" t="str">
        <f>E7</f>
        <v>Zainvestování území pro RD v lokalitě Babka Litomyšl, REVIZE Č.1. – 03/2021</v>
      </c>
      <c r="F110" s="32"/>
      <c r="G110" s="32"/>
      <c r="H110" s="32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145</v>
      </c>
      <c r="D111" s="22"/>
      <c r="E111" s="22"/>
      <c r="F111" s="22"/>
      <c r="G111" s="22"/>
      <c r="H111" s="22"/>
      <c r="I111" s="146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96" t="s">
        <v>146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147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SO.101.6 - Dopravní značení a zařízení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>Litomyšl</v>
      </c>
      <c r="G116" s="40"/>
      <c r="H116" s="40"/>
      <c r="I116" s="156" t="s">
        <v>22</v>
      </c>
      <c r="J116" s="79" t="str">
        <f>IF(J14="","",J14)</f>
        <v>23. 3. 2021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Město Litomyšl</v>
      </c>
      <c r="G118" s="40"/>
      <c r="H118" s="40"/>
      <c r="I118" s="156" t="s">
        <v>32</v>
      </c>
      <c r="J118" s="36" t="str">
        <f>E23</f>
        <v>K I P spol. s r. 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IF(E20="","",E20)</f>
        <v>Vyplň údaj</v>
      </c>
      <c r="G119" s="40"/>
      <c r="H119" s="40"/>
      <c r="I119" s="156" t="s">
        <v>37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209"/>
      <c r="B121" s="210"/>
      <c r="C121" s="211" t="s">
        <v>158</v>
      </c>
      <c r="D121" s="212" t="s">
        <v>65</v>
      </c>
      <c r="E121" s="212" t="s">
        <v>61</v>
      </c>
      <c r="F121" s="212" t="s">
        <v>62</v>
      </c>
      <c r="G121" s="212" t="s">
        <v>159</v>
      </c>
      <c r="H121" s="212" t="s">
        <v>160</v>
      </c>
      <c r="I121" s="213" t="s">
        <v>161</v>
      </c>
      <c r="J121" s="214" t="s">
        <v>151</v>
      </c>
      <c r="K121" s="215" t="s">
        <v>162</v>
      </c>
      <c r="L121" s="216"/>
      <c r="M121" s="100" t="s">
        <v>1</v>
      </c>
      <c r="N121" s="101" t="s">
        <v>44</v>
      </c>
      <c r="O121" s="101" t="s">
        <v>163</v>
      </c>
      <c r="P121" s="101" t="s">
        <v>164</v>
      </c>
      <c r="Q121" s="101" t="s">
        <v>165</v>
      </c>
      <c r="R121" s="101" t="s">
        <v>166</v>
      </c>
      <c r="S121" s="101" t="s">
        <v>167</v>
      </c>
      <c r="T121" s="102" t="s">
        <v>168</v>
      </c>
      <c r="U121" s="209"/>
      <c r="V121" s="209"/>
      <c r="W121" s="209"/>
      <c r="X121" s="209"/>
      <c r="Y121" s="209"/>
      <c r="Z121" s="209"/>
      <c r="AA121" s="209"/>
      <c r="AB121" s="209"/>
      <c r="AC121" s="209"/>
      <c r="AD121" s="209"/>
      <c r="AE121" s="209"/>
    </row>
    <row r="122" s="2" customFormat="1" ht="22.8" customHeight="1">
      <c r="A122" s="38"/>
      <c r="B122" s="39"/>
      <c r="C122" s="107" t="s">
        <v>169</v>
      </c>
      <c r="D122" s="40"/>
      <c r="E122" s="40"/>
      <c r="F122" s="40"/>
      <c r="G122" s="40"/>
      <c r="H122" s="40"/>
      <c r="I122" s="154"/>
      <c r="J122" s="217">
        <f>BK122</f>
        <v>0</v>
      </c>
      <c r="K122" s="40"/>
      <c r="L122" s="44"/>
      <c r="M122" s="103"/>
      <c r="N122" s="218"/>
      <c r="O122" s="104"/>
      <c r="P122" s="219">
        <f>P123+P129</f>
        <v>0</v>
      </c>
      <c r="Q122" s="104"/>
      <c r="R122" s="219">
        <f>R123+R129</f>
        <v>0</v>
      </c>
      <c r="S122" s="104"/>
      <c r="T122" s="220">
        <f>T123+T129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79</v>
      </c>
      <c r="AU122" s="17" t="s">
        <v>153</v>
      </c>
      <c r="BK122" s="221">
        <f>BK123+BK129</f>
        <v>0</v>
      </c>
    </row>
    <row r="123" s="11" customFormat="1" ht="25.92" customHeight="1">
      <c r="A123" s="11"/>
      <c r="B123" s="222"/>
      <c r="C123" s="223"/>
      <c r="D123" s="224" t="s">
        <v>79</v>
      </c>
      <c r="E123" s="225" t="s">
        <v>244</v>
      </c>
      <c r="F123" s="225" t="s">
        <v>668</v>
      </c>
      <c r="G123" s="223"/>
      <c r="H123" s="223"/>
      <c r="I123" s="226"/>
      <c r="J123" s="227">
        <f>BK123</f>
        <v>0</v>
      </c>
      <c r="K123" s="223"/>
      <c r="L123" s="228"/>
      <c r="M123" s="229"/>
      <c r="N123" s="230"/>
      <c r="O123" s="230"/>
      <c r="P123" s="231">
        <f>SUM(P124:P128)</f>
        <v>0</v>
      </c>
      <c r="Q123" s="230"/>
      <c r="R123" s="231">
        <f>SUM(R124:R128)</f>
        <v>0</v>
      </c>
      <c r="S123" s="230"/>
      <c r="T123" s="232">
        <f>SUM(T124:T128)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33" t="s">
        <v>87</v>
      </c>
      <c r="AT123" s="234" t="s">
        <v>79</v>
      </c>
      <c r="AU123" s="234" t="s">
        <v>80</v>
      </c>
      <c r="AY123" s="233" t="s">
        <v>170</v>
      </c>
      <c r="BK123" s="235">
        <f>SUM(BK124:BK128)</f>
        <v>0</v>
      </c>
    </row>
    <row r="124" s="2" customFormat="1" ht="21.75" customHeight="1">
      <c r="A124" s="38"/>
      <c r="B124" s="39"/>
      <c r="C124" s="236" t="s">
        <v>87</v>
      </c>
      <c r="D124" s="236" t="s">
        <v>171</v>
      </c>
      <c r="E124" s="237" t="s">
        <v>669</v>
      </c>
      <c r="F124" s="238" t="s">
        <v>670</v>
      </c>
      <c r="G124" s="239" t="s">
        <v>269</v>
      </c>
      <c r="H124" s="240">
        <v>70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45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175</v>
      </c>
      <c r="AT124" s="248" t="s">
        <v>171</v>
      </c>
      <c r="AU124" s="248" t="s">
        <v>87</v>
      </c>
      <c r="AY124" s="17" t="s">
        <v>170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87</v>
      </c>
      <c r="BK124" s="249">
        <f>ROUND(I124*H124,2)</f>
        <v>0</v>
      </c>
      <c r="BL124" s="17" t="s">
        <v>175</v>
      </c>
      <c r="BM124" s="248" t="s">
        <v>89</v>
      </c>
    </row>
    <row r="125" s="2" customFormat="1">
      <c r="A125" s="38"/>
      <c r="B125" s="39"/>
      <c r="C125" s="40"/>
      <c r="D125" s="250" t="s">
        <v>176</v>
      </c>
      <c r="E125" s="40"/>
      <c r="F125" s="251" t="s">
        <v>671</v>
      </c>
      <c r="G125" s="40"/>
      <c r="H125" s="40"/>
      <c r="I125" s="154"/>
      <c r="J125" s="40"/>
      <c r="K125" s="40"/>
      <c r="L125" s="44"/>
      <c r="M125" s="252"/>
      <c r="N125" s="253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176</v>
      </c>
      <c r="AU125" s="17" t="s">
        <v>87</v>
      </c>
    </row>
    <row r="126" s="12" customFormat="1">
      <c r="A126" s="12"/>
      <c r="B126" s="254"/>
      <c r="C126" s="255"/>
      <c r="D126" s="250" t="s">
        <v>178</v>
      </c>
      <c r="E126" s="256" t="s">
        <v>1</v>
      </c>
      <c r="F126" s="257" t="s">
        <v>672</v>
      </c>
      <c r="G126" s="255"/>
      <c r="H126" s="256" t="s">
        <v>1</v>
      </c>
      <c r="I126" s="258"/>
      <c r="J126" s="255"/>
      <c r="K126" s="255"/>
      <c r="L126" s="259"/>
      <c r="M126" s="260"/>
      <c r="N126" s="261"/>
      <c r="O126" s="261"/>
      <c r="P126" s="261"/>
      <c r="Q126" s="261"/>
      <c r="R126" s="261"/>
      <c r="S126" s="261"/>
      <c r="T126" s="26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63" t="s">
        <v>178</v>
      </c>
      <c r="AU126" s="263" t="s">
        <v>87</v>
      </c>
      <c r="AV126" s="12" t="s">
        <v>87</v>
      </c>
      <c r="AW126" s="12" t="s">
        <v>36</v>
      </c>
      <c r="AX126" s="12" t="s">
        <v>80</v>
      </c>
      <c r="AY126" s="263" t="s">
        <v>170</v>
      </c>
    </row>
    <row r="127" s="13" customFormat="1">
      <c r="A127" s="13"/>
      <c r="B127" s="264"/>
      <c r="C127" s="265"/>
      <c r="D127" s="250" t="s">
        <v>178</v>
      </c>
      <c r="E127" s="266" t="s">
        <v>1</v>
      </c>
      <c r="F127" s="267" t="s">
        <v>673</v>
      </c>
      <c r="G127" s="265"/>
      <c r="H127" s="268">
        <v>70</v>
      </c>
      <c r="I127" s="269"/>
      <c r="J127" s="265"/>
      <c r="K127" s="265"/>
      <c r="L127" s="270"/>
      <c r="M127" s="271"/>
      <c r="N127" s="272"/>
      <c r="O127" s="272"/>
      <c r="P127" s="272"/>
      <c r="Q127" s="272"/>
      <c r="R127" s="272"/>
      <c r="S127" s="272"/>
      <c r="T127" s="27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74" t="s">
        <v>178</v>
      </c>
      <c r="AU127" s="274" t="s">
        <v>87</v>
      </c>
      <c r="AV127" s="13" t="s">
        <v>89</v>
      </c>
      <c r="AW127" s="13" t="s">
        <v>36</v>
      </c>
      <c r="AX127" s="13" t="s">
        <v>80</v>
      </c>
      <c r="AY127" s="274" t="s">
        <v>170</v>
      </c>
    </row>
    <row r="128" s="14" customFormat="1">
      <c r="A128" s="14"/>
      <c r="B128" s="275"/>
      <c r="C128" s="276"/>
      <c r="D128" s="250" t="s">
        <v>178</v>
      </c>
      <c r="E128" s="277" t="s">
        <v>1</v>
      </c>
      <c r="F128" s="278" t="s">
        <v>186</v>
      </c>
      <c r="G128" s="276"/>
      <c r="H128" s="279">
        <v>70</v>
      </c>
      <c r="I128" s="280"/>
      <c r="J128" s="276"/>
      <c r="K128" s="276"/>
      <c r="L128" s="281"/>
      <c r="M128" s="282"/>
      <c r="N128" s="283"/>
      <c r="O128" s="283"/>
      <c r="P128" s="283"/>
      <c r="Q128" s="283"/>
      <c r="R128" s="283"/>
      <c r="S128" s="283"/>
      <c r="T128" s="28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85" t="s">
        <v>178</v>
      </c>
      <c r="AU128" s="285" t="s">
        <v>87</v>
      </c>
      <c r="AV128" s="14" t="s">
        <v>175</v>
      </c>
      <c r="AW128" s="14" t="s">
        <v>36</v>
      </c>
      <c r="AX128" s="14" t="s">
        <v>87</v>
      </c>
      <c r="AY128" s="285" t="s">
        <v>170</v>
      </c>
    </row>
    <row r="129" s="11" customFormat="1" ht="25.92" customHeight="1">
      <c r="A129" s="11"/>
      <c r="B129" s="222"/>
      <c r="C129" s="223"/>
      <c r="D129" s="224" t="s">
        <v>79</v>
      </c>
      <c r="E129" s="225" t="s">
        <v>256</v>
      </c>
      <c r="F129" s="225" t="s">
        <v>313</v>
      </c>
      <c r="G129" s="223"/>
      <c r="H129" s="223"/>
      <c r="I129" s="226"/>
      <c r="J129" s="227">
        <f>BK129</f>
        <v>0</v>
      </c>
      <c r="K129" s="223"/>
      <c r="L129" s="228"/>
      <c r="M129" s="229"/>
      <c r="N129" s="230"/>
      <c r="O129" s="230"/>
      <c r="P129" s="231">
        <f>SUM(P130:P158)</f>
        <v>0</v>
      </c>
      <c r="Q129" s="230"/>
      <c r="R129" s="231">
        <f>SUM(R130:R158)</f>
        <v>0</v>
      </c>
      <c r="S129" s="230"/>
      <c r="T129" s="232">
        <f>SUM(T130:T158)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33" t="s">
        <v>87</v>
      </c>
      <c r="AT129" s="234" t="s">
        <v>79</v>
      </c>
      <c r="AU129" s="234" t="s">
        <v>80</v>
      </c>
      <c r="AY129" s="233" t="s">
        <v>170</v>
      </c>
      <c r="BK129" s="235">
        <f>SUM(BK130:BK158)</f>
        <v>0</v>
      </c>
    </row>
    <row r="130" s="2" customFormat="1" ht="16.5" customHeight="1">
      <c r="A130" s="38"/>
      <c r="B130" s="39"/>
      <c r="C130" s="236" t="s">
        <v>89</v>
      </c>
      <c r="D130" s="236" t="s">
        <v>171</v>
      </c>
      <c r="E130" s="237" t="s">
        <v>674</v>
      </c>
      <c r="F130" s="238" t="s">
        <v>675</v>
      </c>
      <c r="G130" s="239" t="s">
        <v>283</v>
      </c>
      <c r="H130" s="240">
        <v>6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45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175</v>
      </c>
      <c r="AT130" s="248" t="s">
        <v>171</v>
      </c>
      <c r="AU130" s="248" t="s">
        <v>87</v>
      </c>
      <c r="AY130" s="17" t="s">
        <v>170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87</v>
      </c>
      <c r="BK130" s="249">
        <f>ROUND(I130*H130,2)</f>
        <v>0</v>
      </c>
      <c r="BL130" s="17" t="s">
        <v>175</v>
      </c>
      <c r="BM130" s="248" t="s">
        <v>175</v>
      </c>
    </row>
    <row r="131" s="2" customFormat="1">
      <c r="A131" s="38"/>
      <c r="B131" s="39"/>
      <c r="C131" s="40"/>
      <c r="D131" s="250" t="s">
        <v>176</v>
      </c>
      <c r="E131" s="40"/>
      <c r="F131" s="251" t="s">
        <v>676</v>
      </c>
      <c r="G131" s="40"/>
      <c r="H131" s="40"/>
      <c r="I131" s="154"/>
      <c r="J131" s="40"/>
      <c r="K131" s="40"/>
      <c r="L131" s="44"/>
      <c r="M131" s="252"/>
      <c r="N131" s="25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176</v>
      </c>
      <c r="AU131" s="17" t="s">
        <v>87</v>
      </c>
    </row>
    <row r="132" s="12" customFormat="1">
      <c r="A132" s="12"/>
      <c r="B132" s="254"/>
      <c r="C132" s="255"/>
      <c r="D132" s="250" t="s">
        <v>178</v>
      </c>
      <c r="E132" s="256" t="s">
        <v>1</v>
      </c>
      <c r="F132" s="257" t="s">
        <v>238</v>
      </c>
      <c r="G132" s="255"/>
      <c r="H132" s="256" t="s">
        <v>1</v>
      </c>
      <c r="I132" s="258"/>
      <c r="J132" s="255"/>
      <c r="K132" s="255"/>
      <c r="L132" s="259"/>
      <c r="M132" s="260"/>
      <c r="N132" s="261"/>
      <c r="O132" s="261"/>
      <c r="P132" s="261"/>
      <c r="Q132" s="261"/>
      <c r="R132" s="261"/>
      <c r="S132" s="261"/>
      <c r="T132" s="26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63" t="s">
        <v>178</v>
      </c>
      <c r="AU132" s="263" t="s">
        <v>87</v>
      </c>
      <c r="AV132" s="12" t="s">
        <v>87</v>
      </c>
      <c r="AW132" s="12" t="s">
        <v>36</v>
      </c>
      <c r="AX132" s="12" t="s">
        <v>80</v>
      </c>
      <c r="AY132" s="263" t="s">
        <v>170</v>
      </c>
    </row>
    <row r="133" s="13" customFormat="1">
      <c r="A133" s="13"/>
      <c r="B133" s="264"/>
      <c r="C133" s="265"/>
      <c r="D133" s="250" t="s">
        <v>178</v>
      </c>
      <c r="E133" s="266" t="s">
        <v>1</v>
      </c>
      <c r="F133" s="267" t="s">
        <v>200</v>
      </c>
      <c r="G133" s="265"/>
      <c r="H133" s="268">
        <v>6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4" t="s">
        <v>178</v>
      </c>
      <c r="AU133" s="274" t="s">
        <v>87</v>
      </c>
      <c r="AV133" s="13" t="s">
        <v>89</v>
      </c>
      <c r="AW133" s="13" t="s">
        <v>36</v>
      </c>
      <c r="AX133" s="13" t="s">
        <v>80</v>
      </c>
      <c r="AY133" s="274" t="s">
        <v>170</v>
      </c>
    </row>
    <row r="134" s="14" customFormat="1">
      <c r="A134" s="14"/>
      <c r="B134" s="275"/>
      <c r="C134" s="276"/>
      <c r="D134" s="250" t="s">
        <v>178</v>
      </c>
      <c r="E134" s="277" t="s">
        <v>1</v>
      </c>
      <c r="F134" s="278" t="s">
        <v>186</v>
      </c>
      <c r="G134" s="276"/>
      <c r="H134" s="279">
        <v>6</v>
      </c>
      <c r="I134" s="280"/>
      <c r="J134" s="276"/>
      <c r="K134" s="276"/>
      <c r="L134" s="281"/>
      <c r="M134" s="282"/>
      <c r="N134" s="283"/>
      <c r="O134" s="283"/>
      <c r="P134" s="283"/>
      <c r="Q134" s="283"/>
      <c r="R134" s="283"/>
      <c r="S134" s="283"/>
      <c r="T134" s="28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5" t="s">
        <v>178</v>
      </c>
      <c r="AU134" s="285" t="s">
        <v>87</v>
      </c>
      <c r="AV134" s="14" t="s">
        <v>175</v>
      </c>
      <c r="AW134" s="14" t="s">
        <v>36</v>
      </c>
      <c r="AX134" s="14" t="s">
        <v>87</v>
      </c>
      <c r="AY134" s="285" t="s">
        <v>170</v>
      </c>
    </row>
    <row r="135" s="2" customFormat="1" ht="21.75" customHeight="1">
      <c r="A135" s="38"/>
      <c r="B135" s="39"/>
      <c r="C135" s="236" t="s">
        <v>197</v>
      </c>
      <c r="D135" s="236" t="s">
        <v>171</v>
      </c>
      <c r="E135" s="237" t="s">
        <v>677</v>
      </c>
      <c r="F135" s="238" t="s">
        <v>678</v>
      </c>
      <c r="G135" s="239" t="s">
        <v>283</v>
      </c>
      <c r="H135" s="240">
        <v>9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45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175</v>
      </c>
      <c r="AT135" s="248" t="s">
        <v>171</v>
      </c>
      <c r="AU135" s="248" t="s">
        <v>87</v>
      </c>
      <c r="AY135" s="17" t="s">
        <v>170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87</v>
      </c>
      <c r="BK135" s="249">
        <f>ROUND(I135*H135,2)</f>
        <v>0</v>
      </c>
      <c r="BL135" s="17" t="s">
        <v>175</v>
      </c>
      <c r="BM135" s="248" t="s">
        <v>200</v>
      </c>
    </row>
    <row r="136" s="2" customFormat="1">
      <c r="A136" s="38"/>
      <c r="B136" s="39"/>
      <c r="C136" s="40"/>
      <c r="D136" s="250" t="s">
        <v>176</v>
      </c>
      <c r="E136" s="40"/>
      <c r="F136" s="251" t="s">
        <v>679</v>
      </c>
      <c r="G136" s="40"/>
      <c r="H136" s="40"/>
      <c r="I136" s="154"/>
      <c r="J136" s="40"/>
      <c r="K136" s="40"/>
      <c r="L136" s="44"/>
      <c r="M136" s="252"/>
      <c r="N136" s="25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176</v>
      </c>
      <c r="AU136" s="17" t="s">
        <v>87</v>
      </c>
    </row>
    <row r="137" s="12" customFormat="1">
      <c r="A137" s="12"/>
      <c r="B137" s="254"/>
      <c r="C137" s="255"/>
      <c r="D137" s="250" t="s">
        <v>178</v>
      </c>
      <c r="E137" s="256" t="s">
        <v>1</v>
      </c>
      <c r="F137" s="257" t="s">
        <v>238</v>
      </c>
      <c r="G137" s="255"/>
      <c r="H137" s="256" t="s">
        <v>1</v>
      </c>
      <c r="I137" s="258"/>
      <c r="J137" s="255"/>
      <c r="K137" s="255"/>
      <c r="L137" s="259"/>
      <c r="M137" s="260"/>
      <c r="N137" s="261"/>
      <c r="O137" s="261"/>
      <c r="P137" s="261"/>
      <c r="Q137" s="261"/>
      <c r="R137" s="261"/>
      <c r="S137" s="261"/>
      <c r="T137" s="26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63" t="s">
        <v>178</v>
      </c>
      <c r="AU137" s="263" t="s">
        <v>87</v>
      </c>
      <c r="AV137" s="12" t="s">
        <v>87</v>
      </c>
      <c r="AW137" s="12" t="s">
        <v>36</v>
      </c>
      <c r="AX137" s="12" t="s">
        <v>80</v>
      </c>
      <c r="AY137" s="263" t="s">
        <v>170</v>
      </c>
    </row>
    <row r="138" s="13" customFormat="1">
      <c r="A138" s="13"/>
      <c r="B138" s="264"/>
      <c r="C138" s="265"/>
      <c r="D138" s="250" t="s">
        <v>178</v>
      </c>
      <c r="E138" s="266" t="s">
        <v>1</v>
      </c>
      <c r="F138" s="267" t="s">
        <v>680</v>
      </c>
      <c r="G138" s="265"/>
      <c r="H138" s="268">
        <v>1</v>
      </c>
      <c r="I138" s="269"/>
      <c r="J138" s="265"/>
      <c r="K138" s="265"/>
      <c r="L138" s="270"/>
      <c r="M138" s="271"/>
      <c r="N138" s="272"/>
      <c r="O138" s="272"/>
      <c r="P138" s="272"/>
      <c r="Q138" s="272"/>
      <c r="R138" s="272"/>
      <c r="S138" s="272"/>
      <c r="T138" s="27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4" t="s">
        <v>178</v>
      </c>
      <c r="AU138" s="274" t="s">
        <v>87</v>
      </c>
      <c r="AV138" s="13" t="s">
        <v>89</v>
      </c>
      <c r="AW138" s="13" t="s">
        <v>36</v>
      </c>
      <c r="AX138" s="13" t="s">
        <v>80</v>
      </c>
      <c r="AY138" s="274" t="s">
        <v>170</v>
      </c>
    </row>
    <row r="139" s="13" customFormat="1">
      <c r="A139" s="13"/>
      <c r="B139" s="264"/>
      <c r="C139" s="265"/>
      <c r="D139" s="250" t="s">
        <v>178</v>
      </c>
      <c r="E139" s="266" t="s">
        <v>1</v>
      </c>
      <c r="F139" s="267" t="s">
        <v>681</v>
      </c>
      <c r="G139" s="265"/>
      <c r="H139" s="268">
        <v>1</v>
      </c>
      <c r="I139" s="269"/>
      <c r="J139" s="265"/>
      <c r="K139" s="265"/>
      <c r="L139" s="270"/>
      <c r="M139" s="271"/>
      <c r="N139" s="272"/>
      <c r="O139" s="272"/>
      <c r="P139" s="272"/>
      <c r="Q139" s="272"/>
      <c r="R139" s="272"/>
      <c r="S139" s="272"/>
      <c r="T139" s="27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4" t="s">
        <v>178</v>
      </c>
      <c r="AU139" s="274" t="s">
        <v>87</v>
      </c>
      <c r="AV139" s="13" t="s">
        <v>89</v>
      </c>
      <c r="AW139" s="13" t="s">
        <v>36</v>
      </c>
      <c r="AX139" s="13" t="s">
        <v>80</v>
      </c>
      <c r="AY139" s="274" t="s">
        <v>170</v>
      </c>
    </row>
    <row r="140" s="13" customFormat="1">
      <c r="A140" s="13"/>
      <c r="B140" s="264"/>
      <c r="C140" s="265"/>
      <c r="D140" s="250" t="s">
        <v>178</v>
      </c>
      <c r="E140" s="266" t="s">
        <v>1</v>
      </c>
      <c r="F140" s="267" t="s">
        <v>682</v>
      </c>
      <c r="G140" s="265"/>
      <c r="H140" s="268">
        <v>1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4" t="s">
        <v>178</v>
      </c>
      <c r="AU140" s="274" t="s">
        <v>87</v>
      </c>
      <c r="AV140" s="13" t="s">
        <v>89</v>
      </c>
      <c r="AW140" s="13" t="s">
        <v>36</v>
      </c>
      <c r="AX140" s="13" t="s">
        <v>80</v>
      </c>
      <c r="AY140" s="274" t="s">
        <v>170</v>
      </c>
    </row>
    <row r="141" s="13" customFormat="1">
      <c r="A141" s="13"/>
      <c r="B141" s="264"/>
      <c r="C141" s="265"/>
      <c r="D141" s="250" t="s">
        <v>178</v>
      </c>
      <c r="E141" s="266" t="s">
        <v>1</v>
      </c>
      <c r="F141" s="267" t="s">
        <v>683</v>
      </c>
      <c r="G141" s="265"/>
      <c r="H141" s="268">
        <v>1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4" t="s">
        <v>178</v>
      </c>
      <c r="AU141" s="274" t="s">
        <v>87</v>
      </c>
      <c r="AV141" s="13" t="s">
        <v>89</v>
      </c>
      <c r="AW141" s="13" t="s">
        <v>36</v>
      </c>
      <c r="AX141" s="13" t="s">
        <v>80</v>
      </c>
      <c r="AY141" s="274" t="s">
        <v>170</v>
      </c>
    </row>
    <row r="142" s="13" customFormat="1">
      <c r="A142" s="13"/>
      <c r="B142" s="264"/>
      <c r="C142" s="265"/>
      <c r="D142" s="250" t="s">
        <v>178</v>
      </c>
      <c r="E142" s="266" t="s">
        <v>1</v>
      </c>
      <c r="F142" s="267" t="s">
        <v>684</v>
      </c>
      <c r="G142" s="265"/>
      <c r="H142" s="268">
        <v>1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4" t="s">
        <v>178</v>
      </c>
      <c r="AU142" s="274" t="s">
        <v>87</v>
      </c>
      <c r="AV142" s="13" t="s">
        <v>89</v>
      </c>
      <c r="AW142" s="13" t="s">
        <v>36</v>
      </c>
      <c r="AX142" s="13" t="s">
        <v>80</v>
      </c>
      <c r="AY142" s="274" t="s">
        <v>170</v>
      </c>
    </row>
    <row r="143" s="13" customFormat="1">
      <c r="A143" s="13"/>
      <c r="B143" s="264"/>
      <c r="C143" s="265"/>
      <c r="D143" s="250" t="s">
        <v>178</v>
      </c>
      <c r="E143" s="266" t="s">
        <v>1</v>
      </c>
      <c r="F143" s="267" t="s">
        <v>685</v>
      </c>
      <c r="G143" s="265"/>
      <c r="H143" s="268">
        <v>2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4" t="s">
        <v>178</v>
      </c>
      <c r="AU143" s="274" t="s">
        <v>87</v>
      </c>
      <c r="AV143" s="13" t="s">
        <v>89</v>
      </c>
      <c r="AW143" s="13" t="s">
        <v>36</v>
      </c>
      <c r="AX143" s="13" t="s">
        <v>80</v>
      </c>
      <c r="AY143" s="274" t="s">
        <v>170</v>
      </c>
    </row>
    <row r="144" s="13" customFormat="1">
      <c r="A144" s="13"/>
      <c r="B144" s="264"/>
      <c r="C144" s="265"/>
      <c r="D144" s="250" t="s">
        <v>178</v>
      </c>
      <c r="E144" s="266" t="s">
        <v>1</v>
      </c>
      <c r="F144" s="267" t="s">
        <v>686</v>
      </c>
      <c r="G144" s="265"/>
      <c r="H144" s="268">
        <v>2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4" t="s">
        <v>178</v>
      </c>
      <c r="AU144" s="274" t="s">
        <v>87</v>
      </c>
      <c r="AV144" s="13" t="s">
        <v>89</v>
      </c>
      <c r="AW144" s="13" t="s">
        <v>36</v>
      </c>
      <c r="AX144" s="13" t="s">
        <v>80</v>
      </c>
      <c r="AY144" s="274" t="s">
        <v>170</v>
      </c>
    </row>
    <row r="145" s="14" customFormat="1">
      <c r="A145" s="14"/>
      <c r="B145" s="275"/>
      <c r="C145" s="276"/>
      <c r="D145" s="250" t="s">
        <v>178</v>
      </c>
      <c r="E145" s="277" t="s">
        <v>1</v>
      </c>
      <c r="F145" s="278" t="s">
        <v>186</v>
      </c>
      <c r="G145" s="276"/>
      <c r="H145" s="279">
        <v>9</v>
      </c>
      <c r="I145" s="280"/>
      <c r="J145" s="276"/>
      <c r="K145" s="276"/>
      <c r="L145" s="281"/>
      <c r="M145" s="282"/>
      <c r="N145" s="283"/>
      <c r="O145" s="283"/>
      <c r="P145" s="283"/>
      <c r="Q145" s="283"/>
      <c r="R145" s="283"/>
      <c r="S145" s="283"/>
      <c r="T145" s="28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5" t="s">
        <v>178</v>
      </c>
      <c r="AU145" s="285" t="s">
        <v>87</v>
      </c>
      <c r="AV145" s="14" t="s">
        <v>175</v>
      </c>
      <c r="AW145" s="14" t="s">
        <v>36</v>
      </c>
      <c r="AX145" s="14" t="s">
        <v>87</v>
      </c>
      <c r="AY145" s="285" t="s">
        <v>170</v>
      </c>
    </row>
    <row r="146" s="2" customFormat="1" ht="21.75" customHeight="1">
      <c r="A146" s="38"/>
      <c r="B146" s="39"/>
      <c r="C146" s="236" t="s">
        <v>175</v>
      </c>
      <c r="D146" s="236" t="s">
        <v>171</v>
      </c>
      <c r="E146" s="237" t="s">
        <v>687</v>
      </c>
      <c r="F146" s="238" t="s">
        <v>688</v>
      </c>
      <c r="G146" s="239" t="s">
        <v>283</v>
      </c>
      <c r="H146" s="240">
        <v>15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45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175</v>
      </c>
      <c r="AT146" s="248" t="s">
        <v>171</v>
      </c>
      <c r="AU146" s="248" t="s">
        <v>87</v>
      </c>
      <c r="AY146" s="17" t="s">
        <v>170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87</v>
      </c>
      <c r="BK146" s="249">
        <f>ROUND(I146*H146,2)</f>
        <v>0</v>
      </c>
      <c r="BL146" s="17" t="s">
        <v>175</v>
      </c>
      <c r="BM146" s="248" t="s">
        <v>214</v>
      </c>
    </row>
    <row r="147" s="2" customFormat="1">
      <c r="A147" s="38"/>
      <c r="B147" s="39"/>
      <c r="C147" s="40"/>
      <c r="D147" s="250" t="s">
        <v>176</v>
      </c>
      <c r="E147" s="40"/>
      <c r="F147" s="251" t="s">
        <v>689</v>
      </c>
      <c r="G147" s="40"/>
      <c r="H147" s="40"/>
      <c r="I147" s="154"/>
      <c r="J147" s="40"/>
      <c r="K147" s="40"/>
      <c r="L147" s="44"/>
      <c r="M147" s="252"/>
      <c r="N147" s="25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176</v>
      </c>
      <c r="AU147" s="17" t="s">
        <v>87</v>
      </c>
    </row>
    <row r="148" s="12" customFormat="1">
      <c r="A148" s="12"/>
      <c r="B148" s="254"/>
      <c r="C148" s="255"/>
      <c r="D148" s="250" t="s">
        <v>178</v>
      </c>
      <c r="E148" s="256" t="s">
        <v>1</v>
      </c>
      <c r="F148" s="257" t="s">
        <v>238</v>
      </c>
      <c r="G148" s="255"/>
      <c r="H148" s="256" t="s">
        <v>1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63" t="s">
        <v>178</v>
      </c>
      <c r="AU148" s="263" t="s">
        <v>87</v>
      </c>
      <c r="AV148" s="12" t="s">
        <v>87</v>
      </c>
      <c r="AW148" s="12" t="s">
        <v>36</v>
      </c>
      <c r="AX148" s="12" t="s">
        <v>80</v>
      </c>
      <c r="AY148" s="263" t="s">
        <v>170</v>
      </c>
    </row>
    <row r="149" s="12" customFormat="1">
      <c r="A149" s="12"/>
      <c r="B149" s="254"/>
      <c r="C149" s="255"/>
      <c r="D149" s="250" t="s">
        <v>178</v>
      </c>
      <c r="E149" s="256" t="s">
        <v>1</v>
      </c>
      <c r="F149" s="257" t="s">
        <v>690</v>
      </c>
      <c r="G149" s="255"/>
      <c r="H149" s="256" t="s">
        <v>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63" t="s">
        <v>178</v>
      </c>
      <c r="AU149" s="263" t="s">
        <v>87</v>
      </c>
      <c r="AV149" s="12" t="s">
        <v>87</v>
      </c>
      <c r="AW149" s="12" t="s">
        <v>36</v>
      </c>
      <c r="AX149" s="12" t="s">
        <v>80</v>
      </c>
      <c r="AY149" s="263" t="s">
        <v>170</v>
      </c>
    </row>
    <row r="150" s="13" customFormat="1">
      <c r="A150" s="13"/>
      <c r="B150" s="264"/>
      <c r="C150" s="265"/>
      <c r="D150" s="250" t="s">
        <v>178</v>
      </c>
      <c r="E150" s="266" t="s">
        <v>1</v>
      </c>
      <c r="F150" s="267" t="s">
        <v>256</v>
      </c>
      <c r="G150" s="265"/>
      <c r="H150" s="268">
        <v>9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4" t="s">
        <v>178</v>
      </c>
      <c r="AU150" s="274" t="s">
        <v>87</v>
      </c>
      <c r="AV150" s="13" t="s">
        <v>89</v>
      </c>
      <c r="AW150" s="13" t="s">
        <v>36</v>
      </c>
      <c r="AX150" s="13" t="s">
        <v>80</v>
      </c>
      <c r="AY150" s="274" t="s">
        <v>170</v>
      </c>
    </row>
    <row r="151" s="12" customFormat="1">
      <c r="A151" s="12"/>
      <c r="B151" s="254"/>
      <c r="C151" s="255"/>
      <c r="D151" s="250" t="s">
        <v>178</v>
      </c>
      <c r="E151" s="256" t="s">
        <v>1</v>
      </c>
      <c r="F151" s="257" t="s">
        <v>691</v>
      </c>
      <c r="G151" s="255"/>
      <c r="H151" s="256" t="s">
        <v>1</v>
      </c>
      <c r="I151" s="258"/>
      <c r="J151" s="255"/>
      <c r="K151" s="255"/>
      <c r="L151" s="259"/>
      <c r="M151" s="260"/>
      <c r="N151" s="261"/>
      <c r="O151" s="261"/>
      <c r="P151" s="261"/>
      <c r="Q151" s="261"/>
      <c r="R151" s="261"/>
      <c r="S151" s="261"/>
      <c r="T151" s="26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63" t="s">
        <v>178</v>
      </c>
      <c r="AU151" s="263" t="s">
        <v>87</v>
      </c>
      <c r="AV151" s="12" t="s">
        <v>87</v>
      </c>
      <c r="AW151" s="12" t="s">
        <v>36</v>
      </c>
      <c r="AX151" s="12" t="s">
        <v>80</v>
      </c>
      <c r="AY151" s="263" t="s">
        <v>170</v>
      </c>
    </row>
    <row r="152" s="13" customFormat="1">
      <c r="A152" s="13"/>
      <c r="B152" s="264"/>
      <c r="C152" s="265"/>
      <c r="D152" s="250" t="s">
        <v>178</v>
      </c>
      <c r="E152" s="266" t="s">
        <v>1</v>
      </c>
      <c r="F152" s="267" t="s">
        <v>200</v>
      </c>
      <c r="G152" s="265"/>
      <c r="H152" s="268">
        <v>6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4" t="s">
        <v>178</v>
      </c>
      <c r="AU152" s="274" t="s">
        <v>87</v>
      </c>
      <c r="AV152" s="13" t="s">
        <v>89</v>
      </c>
      <c r="AW152" s="13" t="s">
        <v>36</v>
      </c>
      <c r="AX152" s="13" t="s">
        <v>80</v>
      </c>
      <c r="AY152" s="274" t="s">
        <v>170</v>
      </c>
    </row>
    <row r="153" s="14" customFormat="1">
      <c r="A153" s="14"/>
      <c r="B153" s="275"/>
      <c r="C153" s="276"/>
      <c r="D153" s="250" t="s">
        <v>178</v>
      </c>
      <c r="E153" s="277" t="s">
        <v>1</v>
      </c>
      <c r="F153" s="278" t="s">
        <v>186</v>
      </c>
      <c r="G153" s="276"/>
      <c r="H153" s="279">
        <v>15</v>
      </c>
      <c r="I153" s="280"/>
      <c r="J153" s="276"/>
      <c r="K153" s="276"/>
      <c r="L153" s="281"/>
      <c r="M153" s="282"/>
      <c r="N153" s="283"/>
      <c r="O153" s="283"/>
      <c r="P153" s="283"/>
      <c r="Q153" s="283"/>
      <c r="R153" s="283"/>
      <c r="S153" s="283"/>
      <c r="T153" s="28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5" t="s">
        <v>178</v>
      </c>
      <c r="AU153" s="285" t="s">
        <v>87</v>
      </c>
      <c r="AV153" s="14" t="s">
        <v>175</v>
      </c>
      <c r="AW153" s="14" t="s">
        <v>36</v>
      </c>
      <c r="AX153" s="14" t="s">
        <v>87</v>
      </c>
      <c r="AY153" s="285" t="s">
        <v>170</v>
      </c>
    </row>
    <row r="154" s="2" customFormat="1" ht="21.75" customHeight="1">
      <c r="A154" s="38"/>
      <c r="B154" s="39"/>
      <c r="C154" s="236" t="s">
        <v>226</v>
      </c>
      <c r="D154" s="236" t="s">
        <v>171</v>
      </c>
      <c r="E154" s="237" t="s">
        <v>692</v>
      </c>
      <c r="F154" s="238" t="s">
        <v>693</v>
      </c>
      <c r="G154" s="239" t="s">
        <v>229</v>
      </c>
      <c r="H154" s="240">
        <v>1.5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45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175</v>
      </c>
      <c r="AT154" s="248" t="s">
        <v>171</v>
      </c>
      <c r="AU154" s="248" t="s">
        <v>87</v>
      </c>
      <c r="AY154" s="17" t="s">
        <v>170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87</v>
      </c>
      <c r="BK154" s="249">
        <f>ROUND(I154*H154,2)</f>
        <v>0</v>
      </c>
      <c r="BL154" s="17" t="s">
        <v>175</v>
      </c>
      <c r="BM154" s="248" t="s">
        <v>230</v>
      </c>
    </row>
    <row r="155" s="2" customFormat="1">
      <c r="A155" s="38"/>
      <c r="B155" s="39"/>
      <c r="C155" s="40"/>
      <c r="D155" s="250" t="s">
        <v>176</v>
      </c>
      <c r="E155" s="40"/>
      <c r="F155" s="251" t="s">
        <v>694</v>
      </c>
      <c r="G155" s="40"/>
      <c r="H155" s="40"/>
      <c r="I155" s="154"/>
      <c r="J155" s="40"/>
      <c r="K155" s="40"/>
      <c r="L155" s="44"/>
      <c r="M155" s="252"/>
      <c r="N155" s="25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176</v>
      </c>
      <c r="AU155" s="17" t="s">
        <v>87</v>
      </c>
    </row>
    <row r="156" s="12" customFormat="1">
      <c r="A156" s="12"/>
      <c r="B156" s="254"/>
      <c r="C156" s="255"/>
      <c r="D156" s="250" t="s">
        <v>178</v>
      </c>
      <c r="E156" s="256" t="s">
        <v>1</v>
      </c>
      <c r="F156" s="257" t="s">
        <v>238</v>
      </c>
      <c r="G156" s="255"/>
      <c r="H156" s="256" t="s">
        <v>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63" t="s">
        <v>178</v>
      </c>
      <c r="AU156" s="263" t="s">
        <v>87</v>
      </c>
      <c r="AV156" s="12" t="s">
        <v>87</v>
      </c>
      <c r="AW156" s="12" t="s">
        <v>36</v>
      </c>
      <c r="AX156" s="12" t="s">
        <v>80</v>
      </c>
      <c r="AY156" s="263" t="s">
        <v>170</v>
      </c>
    </row>
    <row r="157" s="13" customFormat="1">
      <c r="A157" s="13"/>
      <c r="B157" s="264"/>
      <c r="C157" s="265"/>
      <c r="D157" s="250" t="s">
        <v>178</v>
      </c>
      <c r="E157" s="266" t="s">
        <v>1</v>
      </c>
      <c r="F157" s="267" t="s">
        <v>695</v>
      </c>
      <c r="G157" s="265"/>
      <c r="H157" s="268">
        <v>1.5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4" t="s">
        <v>178</v>
      </c>
      <c r="AU157" s="274" t="s">
        <v>87</v>
      </c>
      <c r="AV157" s="13" t="s">
        <v>89</v>
      </c>
      <c r="AW157" s="13" t="s">
        <v>36</v>
      </c>
      <c r="AX157" s="13" t="s">
        <v>80</v>
      </c>
      <c r="AY157" s="274" t="s">
        <v>170</v>
      </c>
    </row>
    <row r="158" s="14" customFormat="1">
      <c r="A158" s="14"/>
      <c r="B158" s="275"/>
      <c r="C158" s="276"/>
      <c r="D158" s="250" t="s">
        <v>178</v>
      </c>
      <c r="E158" s="277" t="s">
        <v>1</v>
      </c>
      <c r="F158" s="278" t="s">
        <v>186</v>
      </c>
      <c r="G158" s="276"/>
      <c r="H158" s="279">
        <v>1.5</v>
      </c>
      <c r="I158" s="280"/>
      <c r="J158" s="276"/>
      <c r="K158" s="276"/>
      <c r="L158" s="281"/>
      <c r="M158" s="286"/>
      <c r="N158" s="287"/>
      <c r="O158" s="287"/>
      <c r="P158" s="287"/>
      <c r="Q158" s="287"/>
      <c r="R158" s="287"/>
      <c r="S158" s="287"/>
      <c r="T158" s="28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5" t="s">
        <v>178</v>
      </c>
      <c r="AU158" s="285" t="s">
        <v>87</v>
      </c>
      <c r="AV158" s="14" t="s">
        <v>175</v>
      </c>
      <c r="AW158" s="14" t="s">
        <v>36</v>
      </c>
      <c r="AX158" s="14" t="s">
        <v>87</v>
      </c>
      <c r="AY158" s="285" t="s">
        <v>170</v>
      </c>
    </row>
    <row r="159" s="2" customFormat="1" ht="6.96" customHeight="1">
      <c r="A159" s="38"/>
      <c r="B159" s="66"/>
      <c r="C159" s="67"/>
      <c r="D159" s="67"/>
      <c r="E159" s="67"/>
      <c r="F159" s="67"/>
      <c r="G159" s="67"/>
      <c r="H159" s="67"/>
      <c r="I159" s="192"/>
      <c r="J159" s="67"/>
      <c r="K159" s="67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grI1E4XdJqsywbpNgCvh/sCoiBs4JeajDoU/Vu2kFPUmSXOkeVQ7wxn2iEUrCDh427ok3DDBFcFD2qtYSfOnXw==" hashValue="15de9FtqBnMeodN19HS/ngbTebtHA0AcwC5tqYCeEJ2nfRrT49ItIUnHb9Se17aP7+s96pLfu4K3XWDUVDyslA==" algorithmName="SHA-512" password="CC35"/>
  <autoFilter ref="C121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145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146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147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696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23. 3. 2021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6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39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40</v>
      </c>
      <c r="E32" s="38"/>
      <c r="F32" s="38"/>
      <c r="G32" s="38"/>
      <c r="H32" s="38"/>
      <c r="I32" s="154"/>
      <c r="J32" s="166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42</v>
      </c>
      <c r="G34" s="38"/>
      <c r="H34" s="38"/>
      <c r="I34" s="168" t="s">
        <v>41</v>
      </c>
      <c r="J34" s="167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44</v>
      </c>
      <c r="E35" s="152" t="s">
        <v>45</v>
      </c>
      <c r="F35" s="170">
        <f>ROUND((SUM(BE121:BE134)),  2)</f>
        <v>0</v>
      </c>
      <c r="G35" s="38"/>
      <c r="H35" s="38"/>
      <c r="I35" s="171">
        <v>0.20999999999999999</v>
      </c>
      <c r="J35" s="170">
        <f>ROUND(((SUM(BE121:BE134))*I35),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46</v>
      </c>
      <c r="F36" s="170">
        <f>ROUND((SUM(BF121:BF134)),  2)</f>
        <v>0</v>
      </c>
      <c r="G36" s="38"/>
      <c r="H36" s="38"/>
      <c r="I36" s="171">
        <v>0.14999999999999999</v>
      </c>
      <c r="J36" s="170">
        <f>ROUND(((SUM(BF121:BF134))*I36),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47</v>
      </c>
      <c r="F37" s="170">
        <f>ROUND((SUM(BG121:BG134)),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48</v>
      </c>
      <c r="F38" s="170">
        <f>ROUND((SUM(BH121:BH134)),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49</v>
      </c>
      <c r="F39" s="170">
        <f>ROUND((SUM(BI121:BI134)),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50</v>
      </c>
      <c r="E41" s="174"/>
      <c r="F41" s="174"/>
      <c r="G41" s="175" t="s">
        <v>51</v>
      </c>
      <c r="H41" s="176" t="s">
        <v>52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145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146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147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SO.101.7 - Skládkovné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Litomyšl</v>
      </c>
      <c r="G91" s="40"/>
      <c r="H91" s="40"/>
      <c r="I91" s="156" t="s">
        <v>22</v>
      </c>
      <c r="J91" s="79" t="str">
        <f>IF(J14="","",J14)</f>
        <v>23. 3. 2021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Město Litomyšl</v>
      </c>
      <c r="G93" s="40"/>
      <c r="H93" s="40"/>
      <c r="I93" s="156" t="s">
        <v>32</v>
      </c>
      <c r="J93" s="36" t="str">
        <f>E23</f>
        <v>K I P spol. s r. 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150</v>
      </c>
      <c r="D96" s="198"/>
      <c r="E96" s="198"/>
      <c r="F96" s="198"/>
      <c r="G96" s="198"/>
      <c r="H96" s="198"/>
      <c r="I96" s="199"/>
      <c r="J96" s="200" t="s">
        <v>151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152</v>
      </c>
      <c r="D98" s="40"/>
      <c r="E98" s="40"/>
      <c r="F98" s="40"/>
      <c r="G98" s="40"/>
      <c r="H98" s="40"/>
      <c r="I98" s="154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153</v>
      </c>
    </row>
    <row r="99" s="9" customFormat="1" ht="24.96" customHeight="1">
      <c r="A99" s="9"/>
      <c r="B99" s="202"/>
      <c r="C99" s="203"/>
      <c r="D99" s="204" t="s">
        <v>592</v>
      </c>
      <c r="E99" s="205"/>
      <c r="F99" s="205"/>
      <c r="G99" s="205"/>
      <c r="H99" s="205"/>
      <c r="I99" s="206"/>
      <c r="J99" s="207">
        <f>J122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2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5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157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3.25" customHeight="1">
      <c r="A109" s="38"/>
      <c r="B109" s="39"/>
      <c r="C109" s="40"/>
      <c r="D109" s="40"/>
      <c r="E109" s="196" t="str">
        <f>E7</f>
        <v>Zainvestování území pro RD v lokalitě Babka Litomyšl, REVIZE Č.1. – 03/2021</v>
      </c>
      <c r="F109" s="32"/>
      <c r="G109" s="32"/>
      <c r="H109" s="32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145</v>
      </c>
      <c r="D110" s="22"/>
      <c r="E110" s="22"/>
      <c r="F110" s="22"/>
      <c r="G110" s="22"/>
      <c r="H110" s="22"/>
      <c r="I110" s="146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96" t="s">
        <v>146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147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SO.101.7 - Skládkovné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Litomyšl</v>
      </c>
      <c r="G115" s="40"/>
      <c r="H115" s="40"/>
      <c r="I115" s="156" t="s">
        <v>22</v>
      </c>
      <c r="J115" s="79" t="str">
        <f>IF(J14="","",J14)</f>
        <v>23. 3. 2021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>Město Litomyšl</v>
      </c>
      <c r="G117" s="40"/>
      <c r="H117" s="40"/>
      <c r="I117" s="156" t="s">
        <v>32</v>
      </c>
      <c r="J117" s="36" t="str">
        <f>E23</f>
        <v>K I P spol. s r. 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IF(E20="","",E20)</f>
        <v>Vyplň údaj</v>
      </c>
      <c r="G118" s="40"/>
      <c r="H118" s="40"/>
      <c r="I118" s="156" t="s">
        <v>37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209"/>
      <c r="B120" s="210"/>
      <c r="C120" s="211" t="s">
        <v>158</v>
      </c>
      <c r="D120" s="212" t="s">
        <v>65</v>
      </c>
      <c r="E120" s="212" t="s">
        <v>61</v>
      </c>
      <c r="F120" s="212" t="s">
        <v>62</v>
      </c>
      <c r="G120" s="212" t="s">
        <v>159</v>
      </c>
      <c r="H120" s="212" t="s">
        <v>160</v>
      </c>
      <c r="I120" s="213" t="s">
        <v>161</v>
      </c>
      <c r="J120" s="214" t="s">
        <v>151</v>
      </c>
      <c r="K120" s="215" t="s">
        <v>162</v>
      </c>
      <c r="L120" s="216"/>
      <c r="M120" s="100" t="s">
        <v>1</v>
      </c>
      <c r="N120" s="101" t="s">
        <v>44</v>
      </c>
      <c r="O120" s="101" t="s">
        <v>163</v>
      </c>
      <c r="P120" s="101" t="s">
        <v>164</v>
      </c>
      <c r="Q120" s="101" t="s">
        <v>165</v>
      </c>
      <c r="R120" s="101" t="s">
        <v>166</v>
      </c>
      <c r="S120" s="101" t="s">
        <v>167</v>
      </c>
      <c r="T120" s="102" t="s">
        <v>168</v>
      </c>
      <c r="U120" s="209"/>
      <c r="V120" s="209"/>
      <c r="W120" s="209"/>
      <c r="X120" s="209"/>
      <c r="Y120" s="209"/>
      <c r="Z120" s="209"/>
      <c r="AA120" s="209"/>
      <c r="AB120" s="209"/>
      <c r="AC120" s="209"/>
      <c r="AD120" s="209"/>
      <c r="AE120" s="209"/>
    </row>
    <row r="121" s="2" customFormat="1" ht="22.8" customHeight="1">
      <c r="A121" s="38"/>
      <c r="B121" s="39"/>
      <c r="C121" s="107" t="s">
        <v>169</v>
      </c>
      <c r="D121" s="40"/>
      <c r="E121" s="40"/>
      <c r="F121" s="40"/>
      <c r="G121" s="40"/>
      <c r="H121" s="40"/>
      <c r="I121" s="154"/>
      <c r="J121" s="217">
        <f>BK121</f>
        <v>0</v>
      </c>
      <c r="K121" s="40"/>
      <c r="L121" s="44"/>
      <c r="M121" s="103"/>
      <c r="N121" s="218"/>
      <c r="O121" s="104"/>
      <c r="P121" s="219">
        <f>P122</f>
        <v>0</v>
      </c>
      <c r="Q121" s="104"/>
      <c r="R121" s="219">
        <f>R122</f>
        <v>0</v>
      </c>
      <c r="S121" s="104"/>
      <c r="T121" s="22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79</v>
      </c>
      <c r="AU121" s="17" t="s">
        <v>153</v>
      </c>
      <c r="BK121" s="221">
        <f>BK122</f>
        <v>0</v>
      </c>
    </row>
    <row r="122" s="11" customFormat="1" ht="25.92" customHeight="1">
      <c r="A122" s="11"/>
      <c r="B122" s="222"/>
      <c r="C122" s="223"/>
      <c r="D122" s="224" t="s">
        <v>79</v>
      </c>
      <c r="E122" s="225" t="s">
        <v>80</v>
      </c>
      <c r="F122" s="225" t="s">
        <v>594</v>
      </c>
      <c r="G122" s="223"/>
      <c r="H122" s="223"/>
      <c r="I122" s="226"/>
      <c r="J122" s="227">
        <f>BK122</f>
        <v>0</v>
      </c>
      <c r="K122" s="223"/>
      <c r="L122" s="228"/>
      <c r="M122" s="229"/>
      <c r="N122" s="230"/>
      <c r="O122" s="230"/>
      <c r="P122" s="231">
        <f>SUM(P123:P134)</f>
        <v>0</v>
      </c>
      <c r="Q122" s="230"/>
      <c r="R122" s="231">
        <f>SUM(R123:R134)</f>
        <v>0</v>
      </c>
      <c r="S122" s="230"/>
      <c r="T122" s="232">
        <f>SUM(T123:T134)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33" t="s">
        <v>87</v>
      </c>
      <c r="AT122" s="234" t="s">
        <v>79</v>
      </c>
      <c r="AU122" s="234" t="s">
        <v>80</v>
      </c>
      <c r="AY122" s="233" t="s">
        <v>170</v>
      </c>
      <c r="BK122" s="235">
        <f>SUM(BK123:BK134)</f>
        <v>0</v>
      </c>
    </row>
    <row r="123" s="2" customFormat="1" ht="21.75" customHeight="1">
      <c r="A123" s="38"/>
      <c r="B123" s="39"/>
      <c r="C123" s="236" t="s">
        <v>87</v>
      </c>
      <c r="D123" s="236" t="s">
        <v>171</v>
      </c>
      <c r="E123" s="237" t="s">
        <v>697</v>
      </c>
      <c r="F123" s="238" t="s">
        <v>698</v>
      </c>
      <c r="G123" s="239" t="s">
        <v>699</v>
      </c>
      <c r="H123" s="240">
        <v>4.5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45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175</v>
      </c>
      <c r="AT123" s="248" t="s">
        <v>171</v>
      </c>
      <c r="AU123" s="248" t="s">
        <v>87</v>
      </c>
      <c r="AY123" s="17" t="s">
        <v>170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87</v>
      </c>
      <c r="BK123" s="249">
        <f>ROUND(I123*H123,2)</f>
        <v>0</v>
      </c>
      <c r="BL123" s="17" t="s">
        <v>175</v>
      </c>
      <c r="BM123" s="248" t="s">
        <v>89</v>
      </c>
    </row>
    <row r="124" s="2" customFormat="1">
      <c r="A124" s="38"/>
      <c r="B124" s="39"/>
      <c r="C124" s="40"/>
      <c r="D124" s="250" t="s">
        <v>176</v>
      </c>
      <c r="E124" s="40"/>
      <c r="F124" s="251" t="s">
        <v>700</v>
      </c>
      <c r="G124" s="40"/>
      <c r="H124" s="40"/>
      <c r="I124" s="154"/>
      <c r="J124" s="40"/>
      <c r="K124" s="40"/>
      <c r="L124" s="44"/>
      <c r="M124" s="252"/>
      <c r="N124" s="25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176</v>
      </c>
      <c r="AU124" s="17" t="s">
        <v>87</v>
      </c>
    </row>
    <row r="125" s="12" customFormat="1">
      <c r="A125" s="12"/>
      <c r="B125" s="254"/>
      <c r="C125" s="255"/>
      <c r="D125" s="250" t="s">
        <v>178</v>
      </c>
      <c r="E125" s="256" t="s">
        <v>1</v>
      </c>
      <c r="F125" s="257" t="s">
        <v>701</v>
      </c>
      <c r="G125" s="255"/>
      <c r="H125" s="256" t="s">
        <v>1</v>
      </c>
      <c r="I125" s="258"/>
      <c r="J125" s="255"/>
      <c r="K125" s="255"/>
      <c r="L125" s="259"/>
      <c r="M125" s="260"/>
      <c r="N125" s="261"/>
      <c r="O125" s="261"/>
      <c r="P125" s="261"/>
      <c r="Q125" s="261"/>
      <c r="R125" s="261"/>
      <c r="S125" s="261"/>
      <c r="T125" s="26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63" t="s">
        <v>178</v>
      </c>
      <c r="AU125" s="263" t="s">
        <v>87</v>
      </c>
      <c r="AV125" s="12" t="s">
        <v>87</v>
      </c>
      <c r="AW125" s="12" t="s">
        <v>36</v>
      </c>
      <c r="AX125" s="12" t="s">
        <v>80</v>
      </c>
      <c r="AY125" s="263" t="s">
        <v>170</v>
      </c>
    </row>
    <row r="126" s="12" customFormat="1">
      <c r="A126" s="12"/>
      <c r="B126" s="254"/>
      <c r="C126" s="255"/>
      <c r="D126" s="250" t="s">
        <v>178</v>
      </c>
      <c r="E126" s="256" t="s">
        <v>1</v>
      </c>
      <c r="F126" s="257" t="s">
        <v>702</v>
      </c>
      <c r="G126" s="255"/>
      <c r="H126" s="256" t="s">
        <v>1</v>
      </c>
      <c r="I126" s="258"/>
      <c r="J126" s="255"/>
      <c r="K126" s="255"/>
      <c r="L126" s="259"/>
      <c r="M126" s="260"/>
      <c r="N126" s="261"/>
      <c r="O126" s="261"/>
      <c r="P126" s="261"/>
      <c r="Q126" s="261"/>
      <c r="R126" s="261"/>
      <c r="S126" s="261"/>
      <c r="T126" s="26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63" t="s">
        <v>178</v>
      </c>
      <c r="AU126" s="263" t="s">
        <v>87</v>
      </c>
      <c r="AV126" s="12" t="s">
        <v>87</v>
      </c>
      <c r="AW126" s="12" t="s">
        <v>36</v>
      </c>
      <c r="AX126" s="12" t="s">
        <v>80</v>
      </c>
      <c r="AY126" s="263" t="s">
        <v>170</v>
      </c>
    </row>
    <row r="127" s="13" customFormat="1">
      <c r="A127" s="13"/>
      <c r="B127" s="264"/>
      <c r="C127" s="265"/>
      <c r="D127" s="250" t="s">
        <v>178</v>
      </c>
      <c r="E127" s="266" t="s">
        <v>1</v>
      </c>
      <c r="F127" s="267" t="s">
        <v>703</v>
      </c>
      <c r="G127" s="265"/>
      <c r="H127" s="268">
        <v>4.5</v>
      </c>
      <c r="I127" s="269"/>
      <c r="J127" s="265"/>
      <c r="K127" s="265"/>
      <c r="L127" s="270"/>
      <c r="M127" s="271"/>
      <c r="N127" s="272"/>
      <c r="O127" s="272"/>
      <c r="P127" s="272"/>
      <c r="Q127" s="272"/>
      <c r="R127" s="272"/>
      <c r="S127" s="272"/>
      <c r="T127" s="27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74" t="s">
        <v>178</v>
      </c>
      <c r="AU127" s="274" t="s">
        <v>87</v>
      </c>
      <c r="AV127" s="13" t="s">
        <v>89</v>
      </c>
      <c r="AW127" s="13" t="s">
        <v>36</v>
      </c>
      <c r="AX127" s="13" t="s">
        <v>80</v>
      </c>
      <c r="AY127" s="274" t="s">
        <v>170</v>
      </c>
    </row>
    <row r="128" s="14" customFormat="1">
      <c r="A128" s="14"/>
      <c r="B128" s="275"/>
      <c r="C128" s="276"/>
      <c r="D128" s="250" t="s">
        <v>178</v>
      </c>
      <c r="E128" s="277" t="s">
        <v>1</v>
      </c>
      <c r="F128" s="278" t="s">
        <v>186</v>
      </c>
      <c r="G128" s="276"/>
      <c r="H128" s="279">
        <v>4.5</v>
      </c>
      <c r="I128" s="280"/>
      <c r="J128" s="276"/>
      <c r="K128" s="276"/>
      <c r="L128" s="281"/>
      <c r="M128" s="282"/>
      <c r="N128" s="283"/>
      <c r="O128" s="283"/>
      <c r="P128" s="283"/>
      <c r="Q128" s="283"/>
      <c r="R128" s="283"/>
      <c r="S128" s="283"/>
      <c r="T128" s="28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85" t="s">
        <v>178</v>
      </c>
      <c r="AU128" s="285" t="s">
        <v>87</v>
      </c>
      <c r="AV128" s="14" t="s">
        <v>175</v>
      </c>
      <c r="AW128" s="14" t="s">
        <v>36</v>
      </c>
      <c r="AX128" s="14" t="s">
        <v>87</v>
      </c>
      <c r="AY128" s="285" t="s">
        <v>170</v>
      </c>
    </row>
    <row r="129" s="2" customFormat="1" ht="21.75" customHeight="1">
      <c r="A129" s="38"/>
      <c r="B129" s="39"/>
      <c r="C129" s="236" t="s">
        <v>89</v>
      </c>
      <c r="D129" s="236" t="s">
        <v>171</v>
      </c>
      <c r="E129" s="237" t="s">
        <v>697</v>
      </c>
      <c r="F129" s="238" t="s">
        <v>698</v>
      </c>
      <c r="G129" s="239" t="s">
        <v>699</v>
      </c>
      <c r="H129" s="240">
        <v>48.561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45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175</v>
      </c>
      <c r="AT129" s="248" t="s">
        <v>171</v>
      </c>
      <c r="AU129" s="248" t="s">
        <v>87</v>
      </c>
      <c r="AY129" s="17" t="s">
        <v>170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87</v>
      </c>
      <c r="BK129" s="249">
        <f>ROUND(I129*H129,2)</f>
        <v>0</v>
      </c>
      <c r="BL129" s="17" t="s">
        <v>175</v>
      </c>
      <c r="BM129" s="248" t="s">
        <v>175</v>
      </c>
    </row>
    <row r="130" s="2" customFormat="1">
      <c r="A130" s="38"/>
      <c r="B130" s="39"/>
      <c r="C130" s="40"/>
      <c r="D130" s="250" t="s">
        <v>176</v>
      </c>
      <c r="E130" s="40"/>
      <c r="F130" s="251" t="s">
        <v>704</v>
      </c>
      <c r="G130" s="40"/>
      <c r="H130" s="40"/>
      <c r="I130" s="154"/>
      <c r="J130" s="40"/>
      <c r="K130" s="40"/>
      <c r="L130" s="44"/>
      <c r="M130" s="252"/>
      <c r="N130" s="25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176</v>
      </c>
      <c r="AU130" s="17" t="s">
        <v>87</v>
      </c>
    </row>
    <row r="131" s="12" customFormat="1">
      <c r="A131" s="12"/>
      <c r="B131" s="254"/>
      <c r="C131" s="255"/>
      <c r="D131" s="250" t="s">
        <v>178</v>
      </c>
      <c r="E131" s="256" t="s">
        <v>1</v>
      </c>
      <c r="F131" s="257" t="s">
        <v>701</v>
      </c>
      <c r="G131" s="255"/>
      <c r="H131" s="256" t="s">
        <v>1</v>
      </c>
      <c r="I131" s="258"/>
      <c r="J131" s="255"/>
      <c r="K131" s="255"/>
      <c r="L131" s="259"/>
      <c r="M131" s="260"/>
      <c r="N131" s="261"/>
      <c r="O131" s="261"/>
      <c r="P131" s="261"/>
      <c r="Q131" s="261"/>
      <c r="R131" s="261"/>
      <c r="S131" s="261"/>
      <c r="T131" s="26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63" t="s">
        <v>178</v>
      </c>
      <c r="AU131" s="263" t="s">
        <v>87</v>
      </c>
      <c r="AV131" s="12" t="s">
        <v>87</v>
      </c>
      <c r="AW131" s="12" t="s">
        <v>36</v>
      </c>
      <c r="AX131" s="12" t="s">
        <v>80</v>
      </c>
      <c r="AY131" s="263" t="s">
        <v>170</v>
      </c>
    </row>
    <row r="132" s="13" customFormat="1">
      <c r="A132" s="13"/>
      <c r="B132" s="264"/>
      <c r="C132" s="265"/>
      <c r="D132" s="250" t="s">
        <v>178</v>
      </c>
      <c r="E132" s="266" t="s">
        <v>1</v>
      </c>
      <c r="F132" s="267" t="s">
        <v>705</v>
      </c>
      <c r="G132" s="265"/>
      <c r="H132" s="268">
        <v>5.577</v>
      </c>
      <c r="I132" s="269"/>
      <c r="J132" s="265"/>
      <c r="K132" s="265"/>
      <c r="L132" s="270"/>
      <c r="M132" s="271"/>
      <c r="N132" s="272"/>
      <c r="O132" s="272"/>
      <c r="P132" s="272"/>
      <c r="Q132" s="272"/>
      <c r="R132" s="272"/>
      <c r="S132" s="272"/>
      <c r="T132" s="27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4" t="s">
        <v>178</v>
      </c>
      <c r="AU132" s="274" t="s">
        <v>87</v>
      </c>
      <c r="AV132" s="13" t="s">
        <v>89</v>
      </c>
      <c r="AW132" s="13" t="s">
        <v>36</v>
      </c>
      <c r="AX132" s="13" t="s">
        <v>80</v>
      </c>
      <c r="AY132" s="274" t="s">
        <v>170</v>
      </c>
    </row>
    <row r="133" s="13" customFormat="1">
      <c r="A133" s="13"/>
      <c r="B133" s="264"/>
      <c r="C133" s="265"/>
      <c r="D133" s="250" t="s">
        <v>178</v>
      </c>
      <c r="E133" s="266" t="s">
        <v>1</v>
      </c>
      <c r="F133" s="267" t="s">
        <v>706</v>
      </c>
      <c r="G133" s="265"/>
      <c r="H133" s="268">
        <v>42.984000000000002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4" t="s">
        <v>178</v>
      </c>
      <c r="AU133" s="274" t="s">
        <v>87</v>
      </c>
      <c r="AV133" s="13" t="s">
        <v>89</v>
      </c>
      <c r="AW133" s="13" t="s">
        <v>36</v>
      </c>
      <c r="AX133" s="13" t="s">
        <v>80</v>
      </c>
      <c r="AY133" s="274" t="s">
        <v>170</v>
      </c>
    </row>
    <row r="134" s="14" customFormat="1">
      <c r="A134" s="14"/>
      <c r="B134" s="275"/>
      <c r="C134" s="276"/>
      <c r="D134" s="250" t="s">
        <v>178</v>
      </c>
      <c r="E134" s="277" t="s">
        <v>1</v>
      </c>
      <c r="F134" s="278" t="s">
        <v>186</v>
      </c>
      <c r="G134" s="276"/>
      <c r="H134" s="279">
        <v>48.561</v>
      </c>
      <c r="I134" s="280"/>
      <c r="J134" s="276"/>
      <c r="K134" s="276"/>
      <c r="L134" s="281"/>
      <c r="M134" s="286"/>
      <c r="N134" s="287"/>
      <c r="O134" s="287"/>
      <c r="P134" s="287"/>
      <c r="Q134" s="287"/>
      <c r="R134" s="287"/>
      <c r="S134" s="287"/>
      <c r="T134" s="28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5" t="s">
        <v>178</v>
      </c>
      <c r="AU134" s="285" t="s">
        <v>87</v>
      </c>
      <c r="AV134" s="14" t="s">
        <v>175</v>
      </c>
      <c r="AW134" s="14" t="s">
        <v>36</v>
      </c>
      <c r="AX134" s="14" t="s">
        <v>87</v>
      </c>
      <c r="AY134" s="285" t="s">
        <v>170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192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HlfJPoFgGvwMSybLkDEoZS/55l8m6cJy1INTt9kXsiBursz4OcxJTkStrwHuo4ydtqZ0reZo+mStp5ATKHyqvg==" hashValue="in1eLRal2dsCsesin4hRiiuQiHVNBp1Nb7+UMsRHoRCeIg2ycgk1YizcdbXP6aXsWF+4UaTcqpJcmpVA9SKJSg==" algorithmName="SHA-512" password="CC35"/>
  <autoFilter ref="C120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89</v>
      </c>
    </row>
    <row r="4" s="1" customFormat="1" ht="24.96" customHeight="1">
      <c r="B4" s="20"/>
      <c r="D4" s="150" t="s">
        <v>144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Zainvestování území pro RD v lokalitě Babka Litomyšl, REVIZE Č.1. – 03/2021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145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146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147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707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23. 3. 2021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6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39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40</v>
      </c>
      <c r="E32" s="38"/>
      <c r="F32" s="38"/>
      <c r="G32" s="38"/>
      <c r="H32" s="38"/>
      <c r="I32" s="154"/>
      <c r="J32" s="166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42</v>
      </c>
      <c r="G34" s="38"/>
      <c r="H34" s="38"/>
      <c r="I34" s="168" t="s">
        <v>41</v>
      </c>
      <c r="J34" s="167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44</v>
      </c>
      <c r="E35" s="152" t="s">
        <v>45</v>
      </c>
      <c r="F35" s="170">
        <f>ROUND((SUM(BE121:BE127)),  2)</f>
        <v>0</v>
      </c>
      <c r="G35" s="38"/>
      <c r="H35" s="38"/>
      <c r="I35" s="171">
        <v>0.20999999999999999</v>
      </c>
      <c r="J35" s="170">
        <f>ROUND(((SUM(BE121:BE127))*I35),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46</v>
      </c>
      <c r="F36" s="170">
        <f>ROUND((SUM(BF121:BF127)),  2)</f>
        <v>0</v>
      </c>
      <c r="G36" s="38"/>
      <c r="H36" s="38"/>
      <c r="I36" s="171">
        <v>0.14999999999999999</v>
      </c>
      <c r="J36" s="170">
        <f>ROUND(((SUM(BF121:BF127))*I36),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47</v>
      </c>
      <c r="F37" s="170">
        <f>ROUND((SUM(BG121:BG127)),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48</v>
      </c>
      <c r="F38" s="170">
        <f>ROUND((SUM(BH121:BH127)),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49</v>
      </c>
      <c r="F39" s="170">
        <f>ROUND((SUM(BI121:BI127)),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50</v>
      </c>
      <c r="E41" s="174"/>
      <c r="F41" s="174"/>
      <c r="G41" s="175" t="s">
        <v>51</v>
      </c>
      <c r="H41" s="176" t="s">
        <v>52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53</v>
      </c>
      <c r="E50" s="181"/>
      <c r="F50" s="181"/>
      <c r="G50" s="180" t="s">
        <v>54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55</v>
      </c>
      <c r="E61" s="184"/>
      <c r="F61" s="185" t="s">
        <v>56</v>
      </c>
      <c r="G61" s="183" t="s">
        <v>55</v>
      </c>
      <c r="H61" s="184"/>
      <c r="I61" s="186"/>
      <c r="J61" s="187" t="s">
        <v>56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57</v>
      </c>
      <c r="E65" s="188"/>
      <c r="F65" s="188"/>
      <c r="G65" s="180" t="s">
        <v>58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55</v>
      </c>
      <c r="E76" s="184"/>
      <c r="F76" s="185" t="s">
        <v>56</v>
      </c>
      <c r="G76" s="183" t="s">
        <v>55</v>
      </c>
      <c r="H76" s="184"/>
      <c r="I76" s="186"/>
      <c r="J76" s="187" t="s">
        <v>56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Zainvestování území pro RD v lokalitě Babka Litomyšl, REVIZE Č.1. – 03/2021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145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146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147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SO.101.8 - Provizorní komunikace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Litomyšl</v>
      </c>
      <c r="G91" s="40"/>
      <c r="H91" s="40"/>
      <c r="I91" s="156" t="s">
        <v>22</v>
      </c>
      <c r="J91" s="79" t="str">
        <f>IF(J14="","",J14)</f>
        <v>23. 3. 2021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Město Litomyšl</v>
      </c>
      <c r="G93" s="40"/>
      <c r="H93" s="40"/>
      <c r="I93" s="156" t="s">
        <v>32</v>
      </c>
      <c r="J93" s="36" t="str">
        <f>E23</f>
        <v>K I P spol. s r. 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150</v>
      </c>
      <c r="D96" s="198"/>
      <c r="E96" s="198"/>
      <c r="F96" s="198"/>
      <c r="G96" s="198"/>
      <c r="H96" s="198"/>
      <c r="I96" s="199"/>
      <c r="J96" s="200" t="s">
        <v>151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152</v>
      </c>
      <c r="D98" s="40"/>
      <c r="E98" s="40"/>
      <c r="F98" s="40"/>
      <c r="G98" s="40"/>
      <c r="H98" s="40"/>
      <c r="I98" s="154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153</v>
      </c>
    </row>
    <row r="99" s="9" customFormat="1" ht="24.96" customHeight="1">
      <c r="A99" s="9"/>
      <c r="B99" s="202"/>
      <c r="C99" s="203"/>
      <c r="D99" s="204" t="s">
        <v>392</v>
      </c>
      <c r="E99" s="205"/>
      <c r="F99" s="205"/>
      <c r="G99" s="205"/>
      <c r="H99" s="205"/>
      <c r="I99" s="206"/>
      <c r="J99" s="207">
        <f>J122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2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5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157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3.25" customHeight="1">
      <c r="A109" s="38"/>
      <c r="B109" s="39"/>
      <c r="C109" s="40"/>
      <c r="D109" s="40"/>
      <c r="E109" s="196" t="str">
        <f>E7</f>
        <v>Zainvestování území pro RD v lokalitě Babka Litomyšl, REVIZE Č.1. – 03/2021</v>
      </c>
      <c r="F109" s="32"/>
      <c r="G109" s="32"/>
      <c r="H109" s="32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145</v>
      </c>
      <c r="D110" s="22"/>
      <c r="E110" s="22"/>
      <c r="F110" s="22"/>
      <c r="G110" s="22"/>
      <c r="H110" s="22"/>
      <c r="I110" s="146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96" t="s">
        <v>146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147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SO.101.8 - Provizorní komunikace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Litomyšl</v>
      </c>
      <c r="G115" s="40"/>
      <c r="H115" s="40"/>
      <c r="I115" s="156" t="s">
        <v>22</v>
      </c>
      <c r="J115" s="79" t="str">
        <f>IF(J14="","",J14)</f>
        <v>23. 3. 2021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>Město Litomyšl</v>
      </c>
      <c r="G117" s="40"/>
      <c r="H117" s="40"/>
      <c r="I117" s="156" t="s">
        <v>32</v>
      </c>
      <c r="J117" s="36" t="str">
        <f>E23</f>
        <v>K I P spol. s r. 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IF(E20="","",E20)</f>
        <v>Vyplň údaj</v>
      </c>
      <c r="G118" s="40"/>
      <c r="H118" s="40"/>
      <c r="I118" s="156" t="s">
        <v>37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209"/>
      <c r="B120" s="210"/>
      <c r="C120" s="211" t="s">
        <v>158</v>
      </c>
      <c r="D120" s="212" t="s">
        <v>65</v>
      </c>
      <c r="E120" s="212" t="s">
        <v>61</v>
      </c>
      <c r="F120" s="212" t="s">
        <v>62</v>
      </c>
      <c r="G120" s="212" t="s">
        <v>159</v>
      </c>
      <c r="H120" s="212" t="s">
        <v>160</v>
      </c>
      <c r="I120" s="213" t="s">
        <v>161</v>
      </c>
      <c r="J120" s="214" t="s">
        <v>151</v>
      </c>
      <c r="K120" s="215" t="s">
        <v>162</v>
      </c>
      <c r="L120" s="216"/>
      <c r="M120" s="100" t="s">
        <v>1</v>
      </c>
      <c r="N120" s="101" t="s">
        <v>44</v>
      </c>
      <c r="O120" s="101" t="s">
        <v>163</v>
      </c>
      <c r="P120" s="101" t="s">
        <v>164</v>
      </c>
      <c r="Q120" s="101" t="s">
        <v>165</v>
      </c>
      <c r="R120" s="101" t="s">
        <v>166</v>
      </c>
      <c r="S120" s="101" t="s">
        <v>167</v>
      </c>
      <c r="T120" s="102" t="s">
        <v>168</v>
      </c>
      <c r="U120" s="209"/>
      <c r="V120" s="209"/>
      <c r="W120" s="209"/>
      <c r="X120" s="209"/>
      <c r="Y120" s="209"/>
      <c r="Z120" s="209"/>
      <c r="AA120" s="209"/>
      <c r="AB120" s="209"/>
      <c r="AC120" s="209"/>
      <c r="AD120" s="209"/>
      <c r="AE120" s="209"/>
    </row>
    <row r="121" s="2" customFormat="1" ht="22.8" customHeight="1">
      <c r="A121" s="38"/>
      <c r="B121" s="39"/>
      <c r="C121" s="107" t="s">
        <v>169</v>
      </c>
      <c r="D121" s="40"/>
      <c r="E121" s="40"/>
      <c r="F121" s="40"/>
      <c r="G121" s="40"/>
      <c r="H121" s="40"/>
      <c r="I121" s="154"/>
      <c r="J121" s="217">
        <f>BK121</f>
        <v>0</v>
      </c>
      <c r="K121" s="40"/>
      <c r="L121" s="44"/>
      <c r="M121" s="103"/>
      <c r="N121" s="218"/>
      <c r="O121" s="104"/>
      <c r="P121" s="219">
        <f>P122</f>
        <v>0</v>
      </c>
      <c r="Q121" s="104"/>
      <c r="R121" s="219">
        <f>R122</f>
        <v>0</v>
      </c>
      <c r="S121" s="104"/>
      <c r="T121" s="22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79</v>
      </c>
      <c r="AU121" s="17" t="s">
        <v>153</v>
      </c>
      <c r="BK121" s="221">
        <f>BK122</f>
        <v>0</v>
      </c>
    </row>
    <row r="122" s="11" customFormat="1" ht="25.92" customHeight="1">
      <c r="A122" s="11"/>
      <c r="B122" s="222"/>
      <c r="C122" s="223"/>
      <c r="D122" s="224" t="s">
        <v>79</v>
      </c>
      <c r="E122" s="225" t="s">
        <v>226</v>
      </c>
      <c r="F122" s="225" t="s">
        <v>414</v>
      </c>
      <c r="G122" s="223"/>
      <c r="H122" s="223"/>
      <c r="I122" s="226"/>
      <c r="J122" s="227">
        <f>BK122</f>
        <v>0</v>
      </c>
      <c r="K122" s="223"/>
      <c r="L122" s="228"/>
      <c r="M122" s="229"/>
      <c r="N122" s="230"/>
      <c r="O122" s="230"/>
      <c r="P122" s="231">
        <f>SUM(P123:P127)</f>
        <v>0</v>
      </c>
      <c r="Q122" s="230"/>
      <c r="R122" s="231">
        <f>SUM(R123:R127)</f>
        <v>0</v>
      </c>
      <c r="S122" s="230"/>
      <c r="T122" s="232">
        <f>SUM(T123:T127)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33" t="s">
        <v>87</v>
      </c>
      <c r="AT122" s="234" t="s">
        <v>79</v>
      </c>
      <c r="AU122" s="234" t="s">
        <v>80</v>
      </c>
      <c r="AY122" s="233" t="s">
        <v>170</v>
      </c>
      <c r="BK122" s="235">
        <f>SUM(BK123:BK127)</f>
        <v>0</v>
      </c>
    </row>
    <row r="123" s="2" customFormat="1" ht="16.5" customHeight="1">
      <c r="A123" s="38"/>
      <c r="B123" s="39"/>
      <c r="C123" s="236" t="s">
        <v>87</v>
      </c>
      <c r="D123" s="236" t="s">
        <v>171</v>
      </c>
      <c r="E123" s="237" t="s">
        <v>708</v>
      </c>
      <c r="F123" s="238" t="s">
        <v>709</v>
      </c>
      <c r="G123" s="239" t="s">
        <v>174</v>
      </c>
      <c r="H123" s="240">
        <v>235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45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175</v>
      </c>
      <c r="AT123" s="248" t="s">
        <v>171</v>
      </c>
      <c r="AU123" s="248" t="s">
        <v>87</v>
      </c>
      <c r="AY123" s="17" t="s">
        <v>170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87</v>
      </c>
      <c r="BK123" s="249">
        <f>ROUND(I123*H123,2)</f>
        <v>0</v>
      </c>
      <c r="BL123" s="17" t="s">
        <v>175</v>
      </c>
      <c r="BM123" s="248" t="s">
        <v>89</v>
      </c>
    </row>
    <row r="124" s="2" customFormat="1">
      <c r="A124" s="38"/>
      <c r="B124" s="39"/>
      <c r="C124" s="40"/>
      <c r="D124" s="250" t="s">
        <v>176</v>
      </c>
      <c r="E124" s="40"/>
      <c r="F124" s="251" t="s">
        <v>444</v>
      </c>
      <c r="G124" s="40"/>
      <c r="H124" s="40"/>
      <c r="I124" s="154"/>
      <c r="J124" s="40"/>
      <c r="K124" s="40"/>
      <c r="L124" s="44"/>
      <c r="M124" s="252"/>
      <c r="N124" s="25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176</v>
      </c>
      <c r="AU124" s="17" t="s">
        <v>87</v>
      </c>
    </row>
    <row r="125" s="12" customFormat="1">
      <c r="A125" s="12"/>
      <c r="B125" s="254"/>
      <c r="C125" s="255"/>
      <c r="D125" s="250" t="s">
        <v>178</v>
      </c>
      <c r="E125" s="256" t="s">
        <v>1</v>
      </c>
      <c r="F125" s="257" t="s">
        <v>710</v>
      </c>
      <c r="G125" s="255"/>
      <c r="H125" s="256" t="s">
        <v>1</v>
      </c>
      <c r="I125" s="258"/>
      <c r="J125" s="255"/>
      <c r="K125" s="255"/>
      <c r="L125" s="259"/>
      <c r="M125" s="260"/>
      <c r="N125" s="261"/>
      <c r="O125" s="261"/>
      <c r="P125" s="261"/>
      <c r="Q125" s="261"/>
      <c r="R125" s="261"/>
      <c r="S125" s="261"/>
      <c r="T125" s="26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63" t="s">
        <v>178</v>
      </c>
      <c r="AU125" s="263" t="s">
        <v>87</v>
      </c>
      <c r="AV125" s="12" t="s">
        <v>87</v>
      </c>
      <c r="AW125" s="12" t="s">
        <v>36</v>
      </c>
      <c r="AX125" s="12" t="s">
        <v>80</v>
      </c>
      <c r="AY125" s="263" t="s">
        <v>170</v>
      </c>
    </row>
    <row r="126" s="13" customFormat="1">
      <c r="A126" s="13"/>
      <c r="B126" s="264"/>
      <c r="C126" s="265"/>
      <c r="D126" s="250" t="s">
        <v>178</v>
      </c>
      <c r="E126" s="266" t="s">
        <v>1</v>
      </c>
      <c r="F126" s="267" t="s">
        <v>711</v>
      </c>
      <c r="G126" s="265"/>
      <c r="H126" s="268">
        <v>235</v>
      </c>
      <c r="I126" s="269"/>
      <c r="J126" s="265"/>
      <c r="K126" s="265"/>
      <c r="L126" s="270"/>
      <c r="M126" s="271"/>
      <c r="N126" s="272"/>
      <c r="O126" s="272"/>
      <c r="P126" s="272"/>
      <c r="Q126" s="272"/>
      <c r="R126" s="272"/>
      <c r="S126" s="272"/>
      <c r="T126" s="27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74" t="s">
        <v>178</v>
      </c>
      <c r="AU126" s="274" t="s">
        <v>87</v>
      </c>
      <c r="AV126" s="13" t="s">
        <v>89</v>
      </c>
      <c r="AW126" s="13" t="s">
        <v>36</v>
      </c>
      <c r="AX126" s="13" t="s">
        <v>80</v>
      </c>
      <c r="AY126" s="274" t="s">
        <v>170</v>
      </c>
    </row>
    <row r="127" s="14" customFormat="1">
      <c r="A127" s="14"/>
      <c r="B127" s="275"/>
      <c r="C127" s="276"/>
      <c r="D127" s="250" t="s">
        <v>178</v>
      </c>
      <c r="E127" s="277" t="s">
        <v>1</v>
      </c>
      <c r="F127" s="278" t="s">
        <v>186</v>
      </c>
      <c r="G127" s="276"/>
      <c r="H127" s="279">
        <v>235</v>
      </c>
      <c r="I127" s="280"/>
      <c r="J127" s="276"/>
      <c r="K127" s="276"/>
      <c r="L127" s="281"/>
      <c r="M127" s="286"/>
      <c r="N127" s="287"/>
      <c r="O127" s="287"/>
      <c r="P127" s="287"/>
      <c r="Q127" s="287"/>
      <c r="R127" s="287"/>
      <c r="S127" s="287"/>
      <c r="T127" s="28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85" t="s">
        <v>178</v>
      </c>
      <c r="AU127" s="285" t="s">
        <v>87</v>
      </c>
      <c r="AV127" s="14" t="s">
        <v>175</v>
      </c>
      <c r="AW127" s="14" t="s">
        <v>36</v>
      </c>
      <c r="AX127" s="14" t="s">
        <v>87</v>
      </c>
      <c r="AY127" s="285" t="s">
        <v>170</v>
      </c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192"/>
      <c r="J128" s="67"/>
      <c r="K128" s="67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WQMVMzhceZdRGMf1b7GOcNriUkFh4Gd8puGjOzx3l44V0stSeE3vDtI5USzalyM2qXCB9E4V8LxbkXnqYPm9Mg==" hashValue="qWv9Msy/23+aQo7WOH9SimAda2gf13u3cLngP9zDdg1ZzbGGh0KByDoycxo17BLGmxuo73MIaqysVtnOUaJZ2A==" algorithmName="SHA-512" password="CC35"/>
  <autoFilter ref="C120:K1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Rinn</dc:creator>
  <cp:lastModifiedBy>Pavel Rinn</cp:lastModifiedBy>
  <dcterms:created xsi:type="dcterms:W3CDTF">2021-03-23T16:58:23Z</dcterms:created>
  <dcterms:modified xsi:type="dcterms:W3CDTF">2021-03-23T16:58:43Z</dcterms:modified>
</cp:coreProperties>
</file>